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ion\Downloads\"/>
    </mc:Choice>
  </mc:AlternateContent>
  <xr:revisionPtr revIDLastSave="0" documentId="13_ncr:1_{6C895887-8E55-4058-A4C5-315A71BD5CD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1" i="1" l="1"/>
  <c r="B69" i="1"/>
  <c r="D59" i="1"/>
  <c r="E51" i="1"/>
  <c r="D34" i="1"/>
  <c r="D30" i="1"/>
  <c r="E22" i="1"/>
  <c r="B78" i="1" s="1"/>
  <c r="B61" i="1" l="1"/>
  <c r="B63" i="1"/>
  <c r="B65" i="1"/>
  <c r="B73" i="1"/>
  <c r="B67" i="1"/>
  <c r="B75" i="1"/>
  <c r="B77" i="1"/>
  <c r="B79" i="1"/>
  <c r="E35" i="1"/>
  <c r="E36" i="1" s="1"/>
  <c r="E37" i="1" s="1"/>
  <c r="E47" i="1" s="1"/>
  <c r="B64" i="1"/>
  <c r="B68" i="1"/>
  <c r="B72" i="1"/>
  <c r="B76" i="1"/>
  <c r="B59" i="1"/>
  <c r="B60" i="1"/>
  <c r="B62" i="1"/>
  <c r="B66" i="1"/>
  <c r="B70" i="1"/>
  <c r="B74" i="1"/>
  <c r="E40" i="1" l="1"/>
  <c r="D6" i="1" s="1"/>
  <c r="E41" i="1"/>
  <c r="D7" i="1" s="1"/>
  <c r="C59" i="1"/>
  <c r="E59" i="1" s="1"/>
  <c r="E48" i="1"/>
  <c r="E52" i="1"/>
  <c r="E46" i="1"/>
  <c r="A60" i="1" l="1"/>
  <c r="A61" i="1" s="1"/>
  <c r="D60" i="1" l="1"/>
  <c r="C60" i="1"/>
  <c r="C61" i="1"/>
  <c r="D61" i="1"/>
  <c r="A62" i="1"/>
  <c r="E60" i="1" l="1"/>
  <c r="A63" i="1"/>
  <c r="D62" i="1"/>
  <c r="C62" i="1"/>
  <c r="E61" i="1"/>
  <c r="E62" i="1" l="1"/>
  <c r="C63" i="1"/>
  <c r="D63" i="1"/>
  <c r="E63" i="1" s="1"/>
  <c r="A64" i="1"/>
  <c r="D64" i="1" l="1"/>
  <c r="C64" i="1"/>
  <c r="A65" i="1"/>
  <c r="E64" i="1" l="1"/>
  <c r="C65" i="1"/>
  <c r="A66" i="1"/>
  <c r="D65" i="1"/>
  <c r="E65" i="1" l="1"/>
  <c r="A67" i="1"/>
  <c r="D66" i="1"/>
  <c r="C66" i="1"/>
  <c r="E66" i="1" l="1"/>
  <c r="C67" i="1"/>
  <c r="A68" i="1"/>
  <c r="D67" i="1"/>
  <c r="E67" i="1" l="1"/>
  <c r="A69" i="1"/>
  <c r="D68" i="1"/>
  <c r="C68" i="1"/>
  <c r="E68" i="1" l="1"/>
  <c r="C69" i="1"/>
  <c r="A70" i="1"/>
  <c r="D69" i="1"/>
  <c r="E69" i="1" l="1"/>
  <c r="A71" i="1"/>
  <c r="D70" i="1"/>
  <c r="C70" i="1"/>
  <c r="E70" i="1" l="1"/>
  <c r="C71" i="1"/>
  <c r="A72" i="1"/>
  <c r="D71" i="1"/>
  <c r="E71" i="1" s="1"/>
  <c r="D72" i="1" l="1"/>
  <c r="C72" i="1"/>
  <c r="A73" i="1"/>
  <c r="A74" i="1" l="1"/>
  <c r="D73" i="1"/>
  <c r="C73" i="1"/>
  <c r="E72" i="1"/>
  <c r="E73" i="1" l="1"/>
  <c r="D74" i="1"/>
  <c r="A75" i="1"/>
  <c r="C74" i="1"/>
  <c r="C75" i="1" l="1"/>
  <c r="A76" i="1"/>
  <c r="D75" i="1"/>
  <c r="E74" i="1"/>
  <c r="E75" i="1" l="1"/>
  <c r="D76" i="1"/>
  <c r="A77" i="1"/>
  <c r="C76" i="1"/>
  <c r="D77" i="1" l="1"/>
  <c r="C77" i="1"/>
  <c r="A78" i="1"/>
  <c r="E76" i="1"/>
  <c r="D78" i="1" l="1"/>
  <c r="A79" i="1"/>
  <c r="C78" i="1"/>
  <c r="E77" i="1"/>
  <c r="C79" i="1" l="1"/>
  <c r="D79" i="1"/>
  <c r="E79" i="1" s="1"/>
  <c r="E78" i="1"/>
</calcChain>
</file>

<file path=xl/sharedStrings.xml><?xml version="1.0" encoding="utf-8"?>
<sst xmlns="http://schemas.openxmlformats.org/spreadsheetml/2006/main" count="63" uniqueCount="55">
  <si>
    <t>Break-Even Analysis</t>
  </si>
  <si>
    <t>[Date]</t>
  </si>
  <si>
    <t>For the Period:</t>
  </si>
  <si>
    <t>Selling Price (P):</t>
  </si>
  <si>
    <t>Break-Even Units (X):</t>
  </si>
  <si>
    <t>Break-Even Sales (S):</t>
  </si>
  <si>
    <t>[42]</t>
  </si>
  <si>
    <t>Fixed Costs</t>
  </si>
  <si>
    <t>Advertising</t>
  </si>
  <si>
    <t>Accounting, Legal</t>
  </si>
  <si>
    <t>Depreciation</t>
  </si>
  <si>
    <t>Interest Expense</t>
  </si>
  <si>
    <t>Insurance</t>
  </si>
  <si>
    <t>Manufacturing</t>
  </si>
  <si>
    <t>Payroll</t>
  </si>
  <si>
    <t>Rent</t>
  </si>
  <si>
    <t>Supplies</t>
  </si>
  <si>
    <t>Taxes (real estate, etc.)</t>
  </si>
  <si>
    <t>Utilities</t>
  </si>
  <si>
    <t>Other (specify)</t>
  </si>
  <si>
    <t>Total Fixed Costs (TFC)</t>
  </si>
  <si>
    <t>Variable Costs</t>
  </si>
  <si>
    <t>Variables Costs based on Dollar Amount per Unit</t>
  </si>
  <si>
    <t>Cost of Goods Sold</t>
  </si>
  <si>
    <t>per unit</t>
  </si>
  <si>
    <t>Direct Labor</t>
  </si>
  <si>
    <t>Overhead</t>
  </si>
  <si>
    <t>Sum:</t>
  </si>
  <si>
    <t>Variables Costs based on Percentage</t>
  </si>
  <si>
    <t>Commissions</t>
  </si>
  <si>
    <t>Total Variable Cost per Unit (V)</t>
  </si>
  <si>
    <t>Contribution Margin per unit (CM) = P - V</t>
  </si>
  <si>
    <t>Contribution Margin Ratio (CMR) = 1 - V / P = CM / P</t>
  </si>
  <si>
    <t>Break-Even Point</t>
  </si>
  <si>
    <t>Break-Even Units (X)</t>
  </si>
  <si>
    <t>X = TFC / (P - V)</t>
  </si>
  <si>
    <t>Break-Even Sales (S)</t>
  </si>
  <si>
    <t>S = X * P = TFC / CMR</t>
  </si>
  <si>
    <t>Targeted Net Income</t>
  </si>
  <si>
    <t>Targeted Net Income Before Taxes (NIBT)</t>
  </si>
  <si>
    <t>Units required to reach targeted NIBT, X = (TFC + NIBT) / (P-V)</t>
  </si>
  <si>
    <t>Sales required to reach targeted NIBT, S = (TFC + NIBT) / CMR</t>
  </si>
  <si>
    <t>Rate of return on sales before taxes = NIBT / S</t>
  </si>
  <si>
    <t>Tax Rate (T)</t>
  </si>
  <si>
    <t>Net Income After Taxes (NIAT) = (1-T)*NIBT</t>
  </si>
  <si>
    <t>Rate of return on sales after taxes = NIAT / S</t>
  </si>
  <si>
    <t>Chart</t>
  </si>
  <si>
    <t>Units (X)</t>
  </si>
  <si>
    <t>Fixed Cost</t>
  </si>
  <si>
    <t>Total Cost</t>
  </si>
  <si>
    <t>Total Revenue</t>
  </si>
  <si>
    <t>Profit (Loss)</t>
  </si>
  <si>
    <t>[Your Product]</t>
  </si>
  <si>
    <t>[Your Company Name]</t>
  </si>
  <si>
    <t>Jan 1, 2024 - Jun 30,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</si>
</sst>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#,###\ &quot;units&quot;"/>
    <numFmt numFmtId="167" formatCode="0.0%"/>
    <numFmt numFmtId="168" formatCode="_(#,##0.00_);[Red]_(\(#,##0.00\);_(&quot;-&quot;??_);_(@_)"/>
    <numFmt numFmtId="171" formatCode="&quot;$&quot;#,##0.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4"/>
      <color indexed="9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8"/>
      <color rgb="FF008F7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8F7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 applyProtection="1">
      <alignment horizontal="right"/>
      <protection locked="0"/>
    </xf>
    <xf numFmtId="0" fontId="5" fillId="0" borderId="0" xfId="0" applyFont="1" applyAlignment="1">
      <alignment horizontal="right"/>
    </xf>
    <xf numFmtId="166" fontId="5" fillId="0" borderId="0" xfId="1" applyNumberFormat="1" applyFont="1" applyFill="1" applyBorder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164" fontId="2" fillId="2" borderId="0" xfId="2" applyFont="1" applyFill="1" applyBorder="1" applyAlignment="1" applyProtection="1">
      <protection locked="0"/>
    </xf>
    <xf numFmtId="0" fontId="10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41" fontId="2" fillId="0" borderId="0" xfId="2" applyNumberFormat="1" applyFont="1" applyBorder="1" applyAlignment="1"/>
    <xf numFmtId="0" fontId="11" fillId="0" borderId="0" xfId="0" applyFont="1"/>
    <xf numFmtId="0" fontId="11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0" fontId="2" fillId="2" borderId="0" xfId="2" applyNumberFormat="1" applyFont="1" applyFill="1" applyBorder="1" applyAlignment="1" applyProtection="1">
      <protection locked="0"/>
    </xf>
    <xf numFmtId="10" fontId="2" fillId="0" borderId="0" xfId="2" applyNumberFormat="1" applyFont="1" applyFill="1" applyBorder="1" applyAlignment="1"/>
    <xf numFmtId="44" fontId="2" fillId="0" borderId="0" xfId="0" applyNumberFormat="1" applyFont="1"/>
    <xf numFmtId="167" fontId="2" fillId="0" borderId="0" xfId="3" applyNumberFormat="1" applyFont="1" applyBorder="1"/>
    <xf numFmtId="166" fontId="10" fillId="0" borderId="0" xfId="1" applyNumberFormat="1" applyFont="1" applyFill="1" applyBorder="1"/>
    <xf numFmtId="166" fontId="2" fillId="0" borderId="0" xfId="1" applyNumberFormat="1" applyFont="1" applyFill="1" applyBorder="1"/>
    <xf numFmtId="167" fontId="2" fillId="0" borderId="0" xfId="3" applyNumberFormat="1" applyFont="1" applyFill="1" applyBorder="1" applyAlignment="1">
      <alignment horizontal="right"/>
    </xf>
    <xf numFmtId="9" fontId="2" fillId="2" borderId="0" xfId="2" applyNumberFormat="1" applyFont="1" applyFill="1" applyBorder="1" applyAlignment="1" applyProtection="1">
      <protection locked="0"/>
    </xf>
    <xf numFmtId="0" fontId="12" fillId="0" borderId="0" xfId="0" applyFont="1"/>
    <xf numFmtId="0" fontId="12" fillId="0" borderId="0" xfId="0" applyFont="1" applyAlignment="1">
      <alignment horizontal="left"/>
    </xf>
    <xf numFmtId="0" fontId="5" fillId="3" borderId="0" xfId="0" applyFont="1" applyFill="1" applyAlignment="1">
      <alignment horizontal="right"/>
    </xf>
    <xf numFmtId="43" fontId="0" fillId="0" borderId="0" xfId="0" applyNumberFormat="1"/>
    <xf numFmtId="168" fontId="0" fillId="0" borderId="0" xfId="0" applyNumberFormat="1"/>
    <xf numFmtId="43" fontId="2" fillId="0" borderId="0" xfId="0" applyNumberFormat="1" applyFont="1"/>
    <xf numFmtId="0" fontId="2" fillId="4" borderId="0" xfId="0" applyFont="1" applyFill="1"/>
    <xf numFmtId="0" fontId="5" fillId="2" borderId="0" xfId="0" applyFont="1" applyFill="1" applyAlignment="1" applyProtection="1">
      <alignment horizontal="left"/>
      <protection locked="0"/>
    </xf>
    <xf numFmtId="0" fontId="13" fillId="0" borderId="0" xfId="0" applyFont="1" applyAlignment="1">
      <alignment horizontal="left"/>
    </xf>
    <xf numFmtId="0" fontId="8" fillId="5" borderId="0" xfId="0" applyFont="1" applyFill="1"/>
    <xf numFmtId="0" fontId="9" fillId="5" borderId="0" xfId="0" applyFont="1" applyFill="1"/>
    <xf numFmtId="171" fontId="10" fillId="0" borderId="1" xfId="2" applyNumberFormat="1" applyFont="1" applyFill="1" applyBorder="1"/>
    <xf numFmtId="171" fontId="10" fillId="0" borderId="0" xfId="2" applyNumberFormat="1" applyFont="1" applyFill="1" applyBorder="1"/>
    <xf numFmtId="171" fontId="2" fillId="2" borderId="0" xfId="2" applyNumberFormat="1" applyFont="1" applyFill="1" applyBorder="1" applyAlignment="1" applyProtection="1">
      <protection locked="0"/>
    </xf>
    <xf numFmtId="171" fontId="2" fillId="0" borderId="0" xfId="2" applyNumberFormat="1" applyFont="1" applyFill="1" applyBorder="1"/>
    <xf numFmtId="171" fontId="2" fillId="0" borderId="0" xfId="2" applyNumberFormat="1" applyFont="1" applyFill="1" applyBorder="1" applyAlignment="1"/>
    <xf numFmtId="171" fontId="5" fillId="0" borderId="0" xfId="2" applyNumberFormat="1" applyFont="1" applyFill="1" applyBorder="1"/>
    <xf numFmtId="171" fontId="5" fillId="4" borderId="0" xfId="2" applyNumberFormat="1" applyFont="1" applyFill="1" applyBorder="1" applyAlignment="1" applyProtection="1"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008F72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Break-Even Point</a:t>
            </a:r>
          </a:p>
        </c:rich>
      </c:tx>
      <c:layout>
        <c:manualLayout>
          <c:xMode val="edge"/>
          <c:yMode val="edge"/>
          <c:x val="0.39587633846654124"/>
          <c:y val="1.76055923184165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4639175257732"/>
          <c:y val="9.5070545126314993E-2"/>
          <c:w val="0.82680412371134016"/>
          <c:h val="0.81338133052513939"/>
        </c:manualLayout>
      </c:layout>
      <c:scatterChart>
        <c:scatterStyle val="lineMarker"/>
        <c:varyColors val="0"/>
        <c:ser>
          <c:idx val="0"/>
          <c:order val="0"/>
          <c:tx>
            <c:strRef>
              <c:f>[1]BreakEvenUnits!$D$55</c:f>
              <c:strCache>
                <c:ptCount val="1"/>
                <c:pt idx="0">
                  <c:v>Total Cost</c:v>
                </c:pt>
              </c:strCache>
            </c:strRef>
          </c:tx>
          <c:spPr>
            <a:ln w="25400">
              <a:solidFill>
                <a:srgbClr val="DE3018"/>
              </a:solidFill>
              <a:prstDash val="solid"/>
            </a:ln>
          </c:spPr>
          <c:marker>
            <c:symbol val="none"/>
          </c:marker>
          <c:dLbls>
            <c:dLbl>
              <c:idx val="2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D0E-4C6F-975C-A5D595711A5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[1]BreakEvenUnits!$B$56:$B$76</c:f>
              <c:numCache>
                <c:formatCode>General</c:formatCode>
                <c:ptCount val="2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</c:numCache>
            </c:numRef>
          </c:xVal>
          <c:yVal>
            <c:numRef>
              <c:f>[1]BreakEvenUnits!$D$56:$D$76</c:f>
              <c:numCache>
                <c:formatCode>General</c:formatCode>
                <c:ptCount val="21"/>
                <c:pt idx="0">
                  <c:v>1000</c:v>
                </c:pt>
                <c:pt idx="1">
                  <c:v>1019</c:v>
                </c:pt>
                <c:pt idx="2">
                  <c:v>1038</c:v>
                </c:pt>
                <c:pt idx="3">
                  <c:v>1057</c:v>
                </c:pt>
                <c:pt idx="4">
                  <c:v>1076</c:v>
                </c:pt>
                <c:pt idx="5">
                  <c:v>1095</c:v>
                </c:pt>
                <c:pt idx="6">
                  <c:v>1114</c:v>
                </c:pt>
                <c:pt idx="7">
                  <c:v>1133</c:v>
                </c:pt>
                <c:pt idx="8">
                  <c:v>1152</c:v>
                </c:pt>
                <c:pt idx="9">
                  <c:v>1171</c:v>
                </c:pt>
                <c:pt idx="10">
                  <c:v>1190</c:v>
                </c:pt>
                <c:pt idx="11">
                  <c:v>1209</c:v>
                </c:pt>
                <c:pt idx="12">
                  <c:v>1228</c:v>
                </c:pt>
                <c:pt idx="13">
                  <c:v>1247</c:v>
                </c:pt>
                <c:pt idx="14">
                  <c:v>1266</c:v>
                </c:pt>
                <c:pt idx="15">
                  <c:v>1285</c:v>
                </c:pt>
                <c:pt idx="16">
                  <c:v>1304</c:v>
                </c:pt>
                <c:pt idx="17">
                  <c:v>1323</c:v>
                </c:pt>
                <c:pt idx="18">
                  <c:v>1342</c:v>
                </c:pt>
                <c:pt idx="19">
                  <c:v>1361</c:v>
                </c:pt>
                <c:pt idx="20">
                  <c:v>1380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D0E-4C6F-975C-A5D595711A55}"/>
            </c:ext>
          </c:extLst>
        </c:ser>
        <c:ser>
          <c:idx val="1"/>
          <c:order val="1"/>
          <c:tx>
            <c:strRef>
              <c:f>[1]BreakEvenUnits!$E$55</c:f>
              <c:strCache>
                <c:ptCount val="1"/>
                <c:pt idx="0">
                  <c:v>Total Revenue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2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0E-4C6F-975C-A5D595711A5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[1]BreakEvenUnits!$B$56:$B$76</c:f>
              <c:numCache>
                <c:formatCode>General</c:formatCode>
                <c:ptCount val="2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</c:numCache>
            </c:numRef>
          </c:xVal>
          <c:yVal>
            <c:numRef>
              <c:f>[1]BreakEvenUnits!$E$56:$E$76</c:f>
              <c:numCache>
                <c:formatCode>General</c:formatCode>
                <c:ptCount val="21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  <c:pt idx="13">
                  <c:v>1560</c:v>
                </c:pt>
                <c:pt idx="14">
                  <c:v>1680</c:v>
                </c:pt>
                <c:pt idx="15">
                  <c:v>1800</c:v>
                </c:pt>
                <c:pt idx="16">
                  <c:v>1920</c:v>
                </c:pt>
                <c:pt idx="17">
                  <c:v>2040</c:v>
                </c:pt>
                <c:pt idx="18">
                  <c:v>2160</c:v>
                </c:pt>
                <c:pt idx="19">
                  <c:v>2280</c:v>
                </c:pt>
                <c:pt idx="20">
                  <c:v>2400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D0E-4C6F-975C-A5D595711A55}"/>
            </c:ext>
          </c:extLst>
        </c:ser>
        <c:ser>
          <c:idx val="2"/>
          <c:order val="2"/>
          <c:tx>
            <c:strRef>
              <c:f>[1]BreakEvenUnits!$F$55</c:f>
              <c:strCache>
                <c:ptCount val="1"/>
                <c:pt idx="0">
                  <c:v>Profit (Loss)</c:v>
                </c:pt>
              </c:strCache>
            </c:strRef>
          </c:tx>
          <c:spPr>
            <a:ln w="25400">
              <a:solidFill>
                <a:srgbClr val="333333"/>
              </a:solidFill>
              <a:prstDash val="solid"/>
            </a:ln>
          </c:spPr>
          <c:marker>
            <c:symbol val="none"/>
          </c:marker>
          <c:dLbls>
            <c:dLbl>
              <c:idx val="2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D0E-4C6F-975C-A5D595711A5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[1]BreakEvenUnits!$B$56:$B$76</c:f>
              <c:numCache>
                <c:formatCode>General</c:formatCode>
                <c:ptCount val="2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</c:numCache>
            </c:numRef>
          </c:xVal>
          <c:yVal>
            <c:numRef>
              <c:f>[1]BreakEvenUnits!$F$56:$F$76</c:f>
              <c:numCache>
                <c:formatCode>General</c:formatCode>
                <c:ptCount val="21"/>
                <c:pt idx="0">
                  <c:v>-1000</c:v>
                </c:pt>
                <c:pt idx="1">
                  <c:v>-899</c:v>
                </c:pt>
                <c:pt idx="2">
                  <c:v>-798</c:v>
                </c:pt>
                <c:pt idx="3">
                  <c:v>-697</c:v>
                </c:pt>
                <c:pt idx="4">
                  <c:v>-596</c:v>
                </c:pt>
                <c:pt idx="5">
                  <c:v>-495</c:v>
                </c:pt>
                <c:pt idx="6">
                  <c:v>-394</c:v>
                </c:pt>
                <c:pt idx="7">
                  <c:v>-293</c:v>
                </c:pt>
                <c:pt idx="8">
                  <c:v>-192</c:v>
                </c:pt>
                <c:pt idx="9">
                  <c:v>-91</c:v>
                </c:pt>
                <c:pt idx="10">
                  <c:v>10</c:v>
                </c:pt>
                <c:pt idx="11">
                  <c:v>111</c:v>
                </c:pt>
                <c:pt idx="12">
                  <c:v>212</c:v>
                </c:pt>
                <c:pt idx="13">
                  <c:v>313</c:v>
                </c:pt>
                <c:pt idx="14">
                  <c:v>414</c:v>
                </c:pt>
                <c:pt idx="15">
                  <c:v>515</c:v>
                </c:pt>
                <c:pt idx="16">
                  <c:v>616</c:v>
                </c:pt>
                <c:pt idx="17">
                  <c:v>717</c:v>
                </c:pt>
                <c:pt idx="18">
                  <c:v>818</c:v>
                </c:pt>
                <c:pt idx="19">
                  <c:v>919</c:v>
                </c:pt>
                <c:pt idx="20">
                  <c:v>1020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D0E-4C6F-975C-A5D595711A55}"/>
            </c:ext>
          </c:extLst>
        </c:ser>
        <c:ser>
          <c:idx val="3"/>
          <c:order val="3"/>
          <c:tx>
            <c:v>BEP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>
                <a:solidFill>
                  <a:srgbClr val="6B0C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8.0446627161295525E-2"/>
                  <c:y val="-3.2957278816514557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0E-4C6F-975C-A5D595711A5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[1]BreakEvenUnits!$F$40</c:f>
              <c:numCache>
                <c:formatCode>General</c:formatCode>
                <c:ptCount val="1"/>
                <c:pt idx="0">
                  <c:v>100</c:v>
                </c:pt>
              </c:numCache>
            </c:numRef>
          </c:xVal>
          <c:yVal>
            <c:numRef>
              <c:f>[1]BreakEvenUnits!$F$41</c:f>
              <c:numCache>
                <c:formatCode>General</c:formatCode>
                <c:ptCount val="1"/>
                <c:pt idx="0">
                  <c:v>1188.1188118811881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D0E-4C6F-975C-A5D595711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714368"/>
        <c:axId val="170636416"/>
      </c:scatterChart>
      <c:valAx>
        <c:axId val="166714368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Units (X)</a:t>
                </a:r>
              </a:p>
            </c:rich>
          </c:tx>
          <c:layout>
            <c:manualLayout>
              <c:xMode val="edge"/>
              <c:yMode val="edge"/>
              <c:x val="0.46185566627180452"/>
              <c:y val="0.9295786779769735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636416"/>
        <c:crosses val="autoZero"/>
        <c:crossBetween val="midCat"/>
      </c:valAx>
      <c:valAx>
        <c:axId val="17063641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_(\$* #,##0_);_(\$* \(#,##0\);_(\$* &quot;-&quot;??_);_(@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6714368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14623204230535167"/>
          <c:y val="0.21114934527206924"/>
          <c:w val="0.24746961005521051"/>
          <c:h val="0.20101417669900989"/>
        </c:manualLayout>
      </c:layout>
      <c:overlay val="0"/>
      <c:spPr>
        <a:solidFill>
          <a:srgbClr val="FFFFFF"/>
        </a:solidFill>
        <a:ln w="3175">
          <a:solidFill>
            <a:srgbClr val="C0C0C0"/>
          </a:solidFill>
          <a:prstDash val="solid"/>
        </a:ln>
      </c:spPr>
      <c:txPr>
        <a:bodyPr/>
        <a:lstStyle/>
        <a:p>
          <a:pPr>
            <a:defRPr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56</xdr:row>
      <xdr:rowOff>12700</xdr:rowOff>
    </xdr:from>
    <xdr:to>
      <xdr:col>5</xdr:col>
      <xdr:colOff>19050</xdr:colOff>
      <xdr:row>79</xdr:row>
      <xdr:rowOff>12700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we/Google%20Drive/Invoiceberry%20Limited/IB_SHARING/various%20templates/Break%20Even%20Analysis/TO%20DO/break-even-analysis_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reakEvenUnits"/>
      <sheetName val="BreakEvenPrice"/>
      <sheetName val="PaybackPeriod"/>
      <sheetName val="TermsOfUse"/>
      <sheetName val="©"/>
    </sheetNames>
    <sheetDataSet>
      <sheetData sheetId="0">
        <row r="40">
          <cell r="F40">
            <v>100</v>
          </cell>
        </row>
        <row r="41">
          <cell r="F41">
            <v>1188.1188118811881</v>
          </cell>
        </row>
        <row r="55">
          <cell r="D55" t="str">
            <v>Total Cost</v>
          </cell>
          <cell r="E55" t="str">
            <v>Total Revenue</v>
          </cell>
          <cell r="F55" t="str">
            <v>Profit (Loss)</v>
          </cell>
        </row>
        <row r="56">
          <cell r="B56">
            <v>0</v>
          </cell>
          <cell r="D56">
            <v>1000</v>
          </cell>
          <cell r="E56">
            <v>0</v>
          </cell>
          <cell r="F56">
            <v>-1000</v>
          </cell>
        </row>
        <row r="57">
          <cell r="B57">
            <v>10</v>
          </cell>
          <cell r="D57">
            <v>1019</v>
          </cell>
          <cell r="E57">
            <v>120</v>
          </cell>
          <cell r="F57">
            <v>-899</v>
          </cell>
        </row>
        <row r="58">
          <cell r="B58">
            <v>20</v>
          </cell>
          <cell r="D58">
            <v>1038</v>
          </cell>
          <cell r="E58">
            <v>240</v>
          </cell>
          <cell r="F58">
            <v>-798</v>
          </cell>
        </row>
        <row r="59">
          <cell r="B59">
            <v>30</v>
          </cell>
          <cell r="D59">
            <v>1057</v>
          </cell>
          <cell r="E59">
            <v>360</v>
          </cell>
          <cell r="F59">
            <v>-697</v>
          </cell>
        </row>
        <row r="60">
          <cell r="B60">
            <v>40</v>
          </cell>
          <cell r="D60">
            <v>1076</v>
          </cell>
          <cell r="E60">
            <v>480</v>
          </cell>
          <cell r="F60">
            <v>-596</v>
          </cell>
        </row>
        <row r="61">
          <cell r="B61">
            <v>50</v>
          </cell>
          <cell r="D61">
            <v>1095</v>
          </cell>
          <cell r="E61">
            <v>600</v>
          </cell>
          <cell r="F61">
            <v>-495</v>
          </cell>
        </row>
        <row r="62">
          <cell r="B62">
            <v>60</v>
          </cell>
          <cell r="D62">
            <v>1114</v>
          </cell>
          <cell r="E62">
            <v>720</v>
          </cell>
          <cell r="F62">
            <v>-394</v>
          </cell>
        </row>
        <row r="63">
          <cell r="B63">
            <v>70</v>
          </cell>
          <cell r="D63">
            <v>1133</v>
          </cell>
          <cell r="E63">
            <v>840</v>
          </cell>
          <cell r="F63">
            <v>-293</v>
          </cell>
        </row>
        <row r="64">
          <cell r="B64">
            <v>80</v>
          </cell>
          <cell r="D64">
            <v>1152</v>
          </cell>
          <cell r="E64">
            <v>960</v>
          </cell>
          <cell r="F64">
            <v>-192</v>
          </cell>
        </row>
        <row r="65">
          <cell r="B65">
            <v>90</v>
          </cell>
          <cell r="D65">
            <v>1171</v>
          </cell>
          <cell r="E65">
            <v>1080</v>
          </cell>
          <cell r="F65">
            <v>-91</v>
          </cell>
        </row>
        <row r="66">
          <cell r="B66">
            <v>100</v>
          </cell>
          <cell r="D66">
            <v>1190</v>
          </cell>
          <cell r="E66">
            <v>1200</v>
          </cell>
          <cell r="F66">
            <v>10</v>
          </cell>
        </row>
        <row r="67">
          <cell r="B67">
            <v>110</v>
          </cell>
          <cell r="D67">
            <v>1209</v>
          </cell>
          <cell r="E67">
            <v>1320</v>
          </cell>
          <cell r="F67">
            <v>111</v>
          </cell>
        </row>
        <row r="68">
          <cell r="B68">
            <v>120</v>
          </cell>
          <cell r="D68">
            <v>1228</v>
          </cell>
          <cell r="E68">
            <v>1440</v>
          </cell>
          <cell r="F68">
            <v>212</v>
          </cell>
        </row>
        <row r="69">
          <cell r="B69">
            <v>130</v>
          </cell>
          <cell r="D69">
            <v>1247</v>
          </cell>
          <cell r="E69">
            <v>1560</v>
          </cell>
          <cell r="F69">
            <v>313</v>
          </cell>
        </row>
        <row r="70">
          <cell r="B70">
            <v>140</v>
          </cell>
          <cell r="D70">
            <v>1266</v>
          </cell>
          <cell r="E70">
            <v>1680</v>
          </cell>
          <cell r="F70">
            <v>414</v>
          </cell>
        </row>
        <row r="71">
          <cell r="B71">
            <v>150</v>
          </cell>
          <cell r="D71">
            <v>1285</v>
          </cell>
          <cell r="E71">
            <v>1800</v>
          </cell>
          <cell r="F71">
            <v>515</v>
          </cell>
        </row>
        <row r="72">
          <cell r="B72">
            <v>160</v>
          </cell>
          <cell r="D72">
            <v>1304</v>
          </cell>
          <cell r="E72">
            <v>1920</v>
          </cell>
          <cell r="F72">
            <v>616</v>
          </cell>
        </row>
        <row r="73">
          <cell r="B73">
            <v>170</v>
          </cell>
          <cell r="D73">
            <v>1323</v>
          </cell>
          <cell r="E73">
            <v>2040</v>
          </cell>
          <cell r="F73">
            <v>717</v>
          </cell>
        </row>
        <row r="74">
          <cell r="B74">
            <v>180</v>
          </cell>
          <cell r="D74">
            <v>1342</v>
          </cell>
          <cell r="E74">
            <v>2160</v>
          </cell>
          <cell r="F74">
            <v>818</v>
          </cell>
        </row>
        <row r="75">
          <cell r="B75">
            <v>190</v>
          </cell>
          <cell r="D75">
            <v>1361</v>
          </cell>
          <cell r="E75">
            <v>2280</v>
          </cell>
          <cell r="F75">
            <v>919</v>
          </cell>
        </row>
        <row r="76">
          <cell r="B76">
            <v>200</v>
          </cell>
          <cell r="D76">
            <v>1380</v>
          </cell>
          <cell r="E76">
            <v>2400</v>
          </cell>
          <cell r="F76">
            <v>1020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0"/>
  <sheetViews>
    <sheetView showGridLines="0" tabSelected="1" workbookViewId="0"/>
  </sheetViews>
  <sheetFormatPr defaultRowHeight="15"/>
  <cols>
    <col min="1" max="1" width="10.140625" customWidth="1"/>
    <col min="2" max="2" width="22.42578125" customWidth="1"/>
    <col min="3" max="3" width="19.85546875" customWidth="1"/>
    <col min="4" max="4" width="17.5703125" customWidth="1"/>
    <col min="5" max="5" width="17.140625" customWidth="1"/>
  </cols>
  <sheetData>
    <row r="1" spans="1:5" ht="23.25">
      <c r="A1" s="37" t="s">
        <v>0</v>
      </c>
      <c r="E1" s="2" t="s">
        <v>53</v>
      </c>
    </row>
    <row r="2" spans="1:5">
      <c r="A2" s="3" t="s">
        <v>52</v>
      </c>
      <c r="B2" s="1"/>
      <c r="C2" s="1"/>
      <c r="D2" s="1"/>
      <c r="E2" s="4" t="s">
        <v>1</v>
      </c>
    </row>
    <row r="3" spans="1:5">
      <c r="A3" s="1"/>
      <c r="B3" s="6"/>
      <c r="C3" s="5"/>
      <c r="D3" s="5"/>
      <c r="E3" s="1"/>
    </row>
    <row r="4" spans="1:5" ht="15.75">
      <c r="A4" s="7"/>
      <c r="B4" s="1"/>
      <c r="C4" s="8" t="s">
        <v>2</v>
      </c>
      <c r="D4" s="36" t="s">
        <v>54</v>
      </c>
      <c r="E4" s="36"/>
    </row>
    <row r="5" spans="1:5" ht="15.75">
      <c r="A5" s="1"/>
      <c r="B5" s="1"/>
      <c r="C5" s="9" t="s">
        <v>3</v>
      </c>
      <c r="D5" s="46">
        <v>20</v>
      </c>
      <c r="E5" s="35"/>
    </row>
    <row r="6" spans="1:5" ht="15.75">
      <c r="A6" s="1"/>
      <c r="B6" s="1"/>
      <c r="C6" s="9" t="s">
        <v>4</v>
      </c>
      <c r="D6" s="10">
        <f>E40</f>
        <v>58</v>
      </c>
      <c r="E6" s="11"/>
    </row>
    <row r="7" spans="1:5" ht="15.75">
      <c r="A7" s="1"/>
      <c r="B7" s="1"/>
      <c r="C7" s="9" t="s">
        <v>5</v>
      </c>
      <c r="D7" s="45">
        <f>E41</f>
        <v>1142.8571428571429</v>
      </c>
      <c r="E7" s="11"/>
    </row>
    <row r="8" spans="1:5">
      <c r="A8" s="1"/>
      <c r="B8" s="1"/>
      <c r="C8" s="1"/>
      <c r="D8" s="1"/>
      <c r="E8" s="12" t="s">
        <v>6</v>
      </c>
    </row>
    <row r="9" spans="1:5" ht="15.75">
      <c r="A9" s="38" t="s">
        <v>7</v>
      </c>
      <c r="B9" s="39"/>
      <c r="C9" s="39"/>
      <c r="D9" s="39"/>
      <c r="E9" s="39"/>
    </row>
    <row r="10" spans="1:5">
      <c r="A10" s="1"/>
      <c r="B10" s="1" t="s">
        <v>8</v>
      </c>
      <c r="C10" s="1"/>
      <c r="D10" s="1"/>
      <c r="E10" s="42">
        <v>1000</v>
      </c>
    </row>
    <row r="11" spans="1:5">
      <c r="A11" s="1"/>
      <c r="B11" s="1" t="s">
        <v>9</v>
      </c>
      <c r="C11" s="1"/>
      <c r="D11" s="1"/>
      <c r="E11" s="13"/>
    </row>
    <row r="12" spans="1:5">
      <c r="A12" s="1"/>
      <c r="B12" s="1" t="s">
        <v>10</v>
      </c>
      <c r="C12" s="1"/>
      <c r="D12" s="1"/>
      <c r="E12" s="13"/>
    </row>
    <row r="13" spans="1:5">
      <c r="A13" s="1"/>
      <c r="B13" s="1" t="s">
        <v>11</v>
      </c>
      <c r="C13" s="1"/>
      <c r="D13" s="1"/>
      <c r="E13" s="13"/>
    </row>
    <row r="14" spans="1:5">
      <c r="A14" s="1"/>
      <c r="B14" s="1" t="s">
        <v>12</v>
      </c>
      <c r="C14" s="1"/>
      <c r="D14" s="1"/>
      <c r="E14" s="13"/>
    </row>
    <row r="15" spans="1:5">
      <c r="A15" s="1"/>
      <c r="B15" s="1" t="s">
        <v>13</v>
      </c>
      <c r="C15" s="1"/>
      <c r="D15" s="1"/>
      <c r="E15" s="13"/>
    </row>
    <row r="16" spans="1:5">
      <c r="A16" s="1"/>
      <c r="B16" s="1" t="s">
        <v>14</v>
      </c>
      <c r="C16" s="1"/>
      <c r="D16" s="1"/>
      <c r="E16" s="13"/>
    </row>
    <row r="17" spans="1:5">
      <c r="A17" s="1"/>
      <c r="B17" s="1" t="s">
        <v>15</v>
      </c>
      <c r="C17" s="1"/>
      <c r="D17" s="1"/>
      <c r="E17" s="13"/>
    </row>
    <row r="18" spans="1:5">
      <c r="A18" s="1"/>
      <c r="B18" s="1" t="s">
        <v>16</v>
      </c>
      <c r="C18" s="1"/>
      <c r="D18" s="1"/>
      <c r="E18" s="13"/>
    </row>
    <row r="19" spans="1:5">
      <c r="A19" s="1"/>
      <c r="B19" s="1" t="s">
        <v>17</v>
      </c>
      <c r="C19" s="1"/>
      <c r="D19" s="1"/>
      <c r="E19" s="13"/>
    </row>
    <row r="20" spans="1:5">
      <c r="A20" s="1"/>
      <c r="B20" s="1" t="s">
        <v>18</v>
      </c>
      <c r="C20" s="1"/>
      <c r="D20" s="1"/>
      <c r="E20" s="13"/>
    </row>
    <row r="21" spans="1:5">
      <c r="A21" s="1"/>
      <c r="B21" s="1" t="s">
        <v>19</v>
      </c>
      <c r="C21" s="1"/>
      <c r="D21" s="1"/>
      <c r="E21" s="13"/>
    </row>
    <row r="22" spans="1:5" ht="15.75">
      <c r="A22" s="14" t="s">
        <v>20</v>
      </c>
      <c r="B22" s="15"/>
      <c r="C22" s="15"/>
      <c r="D22" s="16"/>
      <c r="E22" s="40">
        <f>SUM(E10:E21)</f>
        <v>1000</v>
      </c>
    </row>
    <row r="23" spans="1:5">
      <c r="A23" s="1"/>
      <c r="B23" s="1"/>
      <c r="C23" s="1"/>
      <c r="D23" s="1"/>
      <c r="E23" s="17"/>
    </row>
    <row r="24" spans="1:5" ht="15.75">
      <c r="A24" s="38" t="s">
        <v>21</v>
      </c>
      <c r="B24" s="39"/>
      <c r="C24" s="39"/>
      <c r="D24" s="39"/>
      <c r="E24" s="39"/>
    </row>
    <row r="25" spans="1:5">
      <c r="A25" s="18" t="s">
        <v>22</v>
      </c>
      <c r="B25" s="1"/>
      <c r="C25" s="18"/>
      <c r="D25" s="19"/>
      <c r="E25" s="19"/>
    </row>
    <row r="26" spans="1:5">
      <c r="A26" s="1"/>
      <c r="B26" s="1" t="s">
        <v>23</v>
      </c>
      <c r="C26" s="1"/>
      <c r="D26" s="42">
        <v>1</v>
      </c>
      <c r="E26" s="1" t="s">
        <v>24</v>
      </c>
    </row>
    <row r="27" spans="1:5">
      <c r="A27" s="1"/>
      <c r="B27" s="1" t="s">
        <v>25</v>
      </c>
      <c r="C27" s="1"/>
      <c r="D27" s="13"/>
      <c r="E27" s="1" t="s">
        <v>24</v>
      </c>
    </row>
    <row r="28" spans="1:5">
      <c r="A28" s="1"/>
      <c r="B28" s="1" t="s">
        <v>26</v>
      </c>
      <c r="C28" s="1"/>
      <c r="D28" s="13"/>
      <c r="E28" s="1" t="s">
        <v>24</v>
      </c>
    </row>
    <row r="29" spans="1:5">
      <c r="A29" s="1"/>
      <c r="B29" s="1" t="s">
        <v>19</v>
      </c>
      <c r="C29" s="1"/>
      <c r="D29" s="13"/>
      <c r="E29" s="1" t="s">
        <v>24</v>
      </c>
    </row>
    <row r="30" spans="1:5">
      <c r="A30" s="1"/>
      <c r="B30" s="1"/>
      <c r="C30" s="20" t="s">
        <v>27</v>
      </c>
      <c r="D30" s="44">
        <f>SUM(D26:D29)</f>
        <v>1</v>
      </c>
      <c r="E30" s="1"/>
    </row>
    <row r="31" spans="1:5">
      <c r="A31" s="18" t="s">
        <v>28</v>
      </c>
      <c r="B31" s="1"/>
      <c r="C31" s="18"/>
      <c r="D31" s="19"/>
      <c r="E31" s="1"/>
    </row>
    <row r="32" spans="1:5">
      <c r="A32" s="1"/>
      <c r="B32" s="1" t="s">
        <v>29</v>
      </c>
      <c r="C32" s="1"/>
      <c r="D32" s="21">
        <v>7.4999999999999997E-2</v>
      </c>
      <c r="E32" s="1" t="s">
        <v>24</v>
      </c>
    </row>
    <row r="33" spans="1:5">
      <c r="A33" s="1"/>
      <c r="B33" s="1" t="s">
        <v>19</v>
      </c>
      <c r="C33" s="1"/>
      <c r="D33" s="21"/>
      <c r="E33" s="1" t="s">
        <v>24</v>
      </c>
    </row>
    <row r="34" spans="1:5">
      <c r="A34" s="1"/>
      <c r="B34" s="1"/>
      <c r="C34" s="20" t="s">
        <v>27</v>
      </c>
      <c r="D34" s="22">
        <f>SUM(D32:D33)</f>
        <v>7.4999999999999997E-2</v>
      </c>
      <c r="E34" s="1"/>
    </row>
    <row r="35" spans="1:5" ht="15.75">
      <c r="A35" s="14" t="s">
        <v>30</v>
      </c>
      <c r="B35" s="15"/>
      <c r="C35" s="15"/>
      <c r="D35" s="5"/>
      <c r="E35" s="40">
        <f>D30+D34*D5</f>
        <v>2.5</v>
      </c>
    </row>
    <row r="36" spans="1:5">
      <c r="A36" s="1"/>
      <c r="B36" s="1" t="s">
        <v>31</v>
      </c>
      <c r="C36" s="1"/>
      <c r="D36" s="1"/>
      <c r="E36" s="23">
        <f>D5-E35</f>
        <v>17.5</v>
      </c>
    </row>
    <row r="37" spans="1:5">
      <c r="A37" s="1"/>
      <c r="B37" s="1" t="s">
        <v>32</v>
      </c>
      <c r="C37" s="1"/>
      <c r="D37" s="1"/>
      <c r="E37" s="24">
        <f>E36/D5</f>
        <v>0.875</v>
      </c>
    </row>
    <row r="38" spans="1:5">
      <c r="A38" s="1"/>
      <c r="B38" s="1"/>
      <c r="C38" s="1"/>
      <c r="D38" s="1"/>
      <c r="E38" s="24"/>
    </row>
    <row r="39" spans="1:5" ht="15.75">
      <c r="A39" s="38" t="s">
        <v>33</v>
      </c>
      <c r="B39" s="39"/>
      <c r="C39" s="39"/>
      <c r="D39" s="39"/>
      <c r="E39" s="39"/>
    </row>
    <row r="40" spans="1:5" ht="15.75">
      <c r="A40" s="14" t="s">
        <v>34</v>
      </c>
      <c r="B40" s="15"/>
      <c r="C40" s="5" t="s">
        <v>35</v>
      </c>
      <c r="D40" s="1"/>
      <c r="E40" s="25">
        <f>ROUNDUP(E22/(D5-E35),0)</f>
        <v>58</v>
      </c>
    </row>
    <row r="41" spans="1:5" ht="15.75">
      <c r="A41" s="14" t="s">
        <v>36</v>
      </c>
      <c r="B41" s="15"/>
      <c r="C41" s="5" t="s">
        <v>37</v>
      </c>
      <c r="D41" s="1"/>
      <c r="E41" s="41">
        <f>E22/E37</f>
        <v>1142.8571428571429</v>
      </c>
    </row>
    <row r="42" spans="1:5">
      <c r="A42" s="1"/>
      <c r="B42" s="1"/>
      <c r="C42" s="1"/>
      <c r="D42" s="1"/>
      <c r="E42" s="1"/>
    </row>
    <row r="43" spans="1:5" ht="15.75">
      <c r="A43" s="38" t="s">
        <v>38</v>
      </c>
      <c r="B43" s="39"/>
      <c r="C43" s="39"/>
      <c r="D43" s="39"/>
      <c r="E43" s="39"/>
    </row>
    <row r="44" spans="1:5">
      <c r="A44" s="1" t="s">
        <v>39</v>
      </c>
      <c r="B44" s="1"/>
      <c r="C44" s="1"/>
      <c r="D44" s="16"/>
      <c r="E44" s="42">
        <v>0</v>
      </c>
    </row>
    <row r="45" spans="1:5">
      <c r="A45" s="1"/>
      <c r="B45" s="1"/>
      <c r="C45" s="1"/>
      <c r="D45" s="1"/>
      <c r="E45" s="1"/>
    </row>
    <row r="46" spans="1:5">
      <c r="A46" s="1" t="s">
        <v>40</v>
      </c>
      <c r="B46" s="15"/>
      <c r="C46" s="15"/>
      <c r="D46" s="1"/>
      <c r="E46" s="26">
        <f>ROUNDUP((E22+E44)/(D5-E35),0)</f>
        <v>58</v>
      </c>
    </row>
    <row r="47" spans="1:5">
      <c r="A47" s="1" t="s">
        <v>41</v>
      </c>
      <c r="B47" s="15"/>
      <c r="C47" s="15"/>
      <c r="D47" s="1"/>
      <c r="E47" s="43">
        <f>(E22+E44)/E37</f>
        <v>1142.8571428571429</v>
      </c>
    </row>
    <row r="48" spans="1:5">
      <c r="A48" s="1"/>
      <c r="B48" s="1" t="s">
        <v>42</v>
      </c>
      <c r="C48" s="1"/>
      <c r="D48" s="16"/>
      <c r="E48" s="27">
        <f>E44/E47</f>
        <v>0</v>
      </c>
    </row>
    <row r="49" spans="1:5">
      <c r="A49" s="1"/>
      <c r="B49" s="1"/>
      <c r="C49" s="1"/>
      <c r="D49" s="1"/>
      <c r="E49" s="1"/>
    </row>
    <row r="50" spans="1:5">
      <c r="A50" s="1" t="s">
        <v>43</v>
      </c>
      <c r="B50" s="1"/>
      <c r="C50" s="1"/>
      <c r="D50" s="16"/>
      <c r="E50" s="28">
        <v>0.25</v>
      </c>
    </row>
    <row r="51" spans="1:5">
      <c r="A51" s="1"/>
      <c r="B51" s="1" t="s">
        <v>44</v>
      </c>
      <c r="C51" s="1"/>
      <c r="D51" s="16"/>
      <c r="E51" s="44">
        <f>(1-E50)*E44</f>
        <v>0</v>
      </c>
    </row>
    <row r="52" spans="1:5">
      <c r="A52" s="1"/>
      <c r="B52" s="1" t="s">
        <v>45</v>
      </c>
      <c r="C52" s="1"/>
      <c r="D52" s="16"/>
      <c r="E52" s="27">
        <f>E51/E47</f>
        <v>0</v>
      </c>
    </row>
    <row r="56" spans="1:5">
      <c r="A56" s="1"/>
      <c r="B56" s="1"/>
      <c r="C56" s="1"/>
      <c r="D56" s="1"/>
      <c r="E56" s="1"/>
    </row>
    <row r="57" spans="1:5" ht="18">
      <c r="A57" s="29" t="s">
        <v>46</v>
      </c>
      <c r="B57" s="29"/>
      <c r="C57" s="29"/>
      <c r="D57" s="30"/>
      <c r="E57" s="29"/>
    </row>
    <row r="58" spans="1:5" ht="15.75">
      <c r="A58" s="31" t="s">
        <v>47</v>
      </c>
      <c r="B58" s="31" t="s">
        <v>48</v>
      </c>
      <c r="C58" s="31" t="s">
        <v>49</v>
      </c>
      <c r="D58" s="31" t="s">
        <v>50</v>
      </c>
      <c r="E58" s="31" t="s">
        <v>51</v>
      </c>
    </row>
    <row r="59" spans="1:5">
      <c r="A59">
        <v>0</v>
      </c>
      <c r="B59" s="32">
        <f t="shared" ref="B59:B79" si="0">$E$22</f>
        <v>1000</v>
      </c>
      <c r="C59" s="32">
        <f t="shared" ref="C59:C79" si="1">B59+$E$35*A59</f>
        <v>1000</v>
      </c>
      <c r="D59" s="32">
        <f t="shared" ref="D59:D79" si="2">A59*$D$5</f>
        <v>0</v>
      </c>
      <c r="E59" s="33">
        <f>D59-C59</f>
        <v>-1000</v>
      </c>
    </row>
    <row r="60" spans="1:5">
      <c r="A60">
        <f t="shared" ref="A60:A79" si="3">$E$40*2/20+A59</f>
        <v>5.8</v>
      </c>
      <c r="B60" s="32">
        <f t="shared" si="0"/>
        <v>1000</v>
      </c>
      <c r="C60" s="32">
        <f t="shared" si="1"/>
        <v>1014.5</v>
      </c>
      <c r="D60" s="32">
        <f t="shared" si="2"/>
        <v>116</v>
      </c>
      <c r="E60" s="33">
        <f t="shared" ref="E60:E79" si="4">D60-C60</f>
        <v>-898.5</v>
      </c>
    </row>
    <row r="61" spans="1:5">
      <c r="A61">
        <f t="shared" si="3"/>
        <v>11.6</v>
      </c>
      <c r="B61" s="34">
        <f t="shared" si="0"/>
        <v>1000</v>
      </c>
      <c r="C61" s="32">
        <f t="shared" si="1"/>
        <v>1029</v>
      </c>
      <c r="D61" s="32">
        <f t="shared" si="2"/>
        <v>232</v>
      </c>
      <c r="E61" s="33">
        <f t="shared" si="4"/>
        <v>-797</v>
      </c>
    </row>
    <row r="62" spans="1:5">
      <c r="A62">
        <f t="shared" si="3"/>
        <v>17.399999999999999</v>
      </c>
      <c r="B62" s="34">
        <f t="shared" si="0"/>
        <v>1000</v>
      </c>
      <c r="C62" s="32">
        <f t="shared" si="1"/>
        <v>1043.5</v>
      </c>
      <c r="D62" s="32">
        <f t="shared" si="2"/>
        <v>348</v>
      </c>
      <c r="E62" s="33">
        <f t="shared" si="4"/>
        <v>-695.5</v>
      </c>
    </row>
    <row r="63" spans="1:5">
      <c r="A63">
        <f t="shared" si="3"/>
        <v>23.2</v>
      </c>
      <c r="B63" s="34">
        <f t="shared" si="0"/>
        <v>1000</v>
      </c>
      <c r="C63" s="32">
        <f t="shared" si="1"/>
        <v>1058</v>
      </c>
      <c r="D63" s="32">
        <f t="shared" si="2"/>
        <v>464</v>
      </c>
      <c r="E63" s="33">
        <f t="shared" si="4"/>
        <v>-594</v>
      </c>
    </row>
    <row r="64" spans="1:5">
      <c r="A64">
        <f t="shared" si="3"/>
        <v>29</v>
      </c>
      <c r="B64" s="34">
        <f t="shared" si="0"/>
        <v>1000</v>
      </c>
      <c r="C64" s="32">
        <f t="shared" si="1"/>
        <v>1072.5</v>
      </c>
      <c r="D64" s="32">
        <f t="shared" si="2"/>
        <v>580</v>
      </c>
      <c r="E64" s="33">
        <f t="shared" si="4"/>
        <v>-492.5</v>
      </c>
    </row>
    <row r="65" spans="1:5">
      <c r="A65">
        <f t="shared" si="3"/>
        <v>34.799999999999997</v>
      </c>
      <c r="B65" s="34">
        <f t="shared" si="0"/>
        <v>1000</v>
      </c>
      <c r="C65" s="32">
        <f t="shared" si="1"/>
        <v>1087</v>
      </c>
      <c r="D65" s="32">
        <f t="shared" si="2"/>
        <v>696</v>
      </c>
      <c r="E65" s="33">
        <f t="shared" si="4"/>
        <v>-391</v>
      </c>
    </row>
    <row r="66" spans="1:5">
      <c r="A66">
        <f t="shared" si="3"/>
        <v>40.599999999999994</v>
      </c>
      <c r="B66" s="34">
        <f t="shared" si="0"/>
        <v>1000</v>
      </c>
      <c r="C66" s="32">
        <f t="shared" si="1"/>
        <v>1101.5</v>
      </c>
      <c r="D66" s="32">
        <f t="shared" si="2"/>
        <v>811.99999999999989</v>
      </c>
      <c r="E66" s="33">
        <f t="shared" si="4"/>
        <v>-289.50000000000011</v>
      </c>
    </row>
    <row r="67" spans="1:5">
      <c r="A67">
        <f t="shared" si="3"/>
        <v>46.399999999999991</v>
      </c>
      <c r="B67" s="34">
        <f t="shared" si="0"/>
        <v>1000</v>
      </c>
      <c r="C67" s="32">
        <f t="shared" si="1"/>
        <v>1116</v>
      </c>
      <c r="D67" s="32">
        <f t="shared" si="2"/>
        <v>927.99999999999977</v>
      </c>
      <c r="E67" s="33">
        <f t="shared" si="4"/>
        <v>-188.00000000000023</v>
      </c>
    </row>
    <row r="68" spans="1:5">
      <c r="A68">
        <f t="shared" si="3"/>
        <v>52.199999999999989</v>
      </c>
      <c r="B68" s="34">
        <f t="shared" si="0"/>
        <v>1000</v>
      </c>
      <c r="C68" s="32">
        <f t="shared" si="1"/>
        <v>1130.5</v>
      </c>
      <c r="D68" s="32">
        <f t="shared" si="2"/>
        <v>1043.9999999999998</v>
      </c>
      <c r="E68" s="33">
        <f t="shared" si="4"/>
        <v>-86.500000000000227</v>
      </c>
    </row>
    <row r="69" spans="1:5">
      <c r="A69">
        <f t="shared" si="3"/>
        <v>57.999999999999986</v>
      </c>
      <c r="B69" s="34">
        <f t="shared" si="0"/>
        <v>1000</v>
      </c>
      <c r="C69" s="32">
        <f t="shared" si="1"/>
        <v>1145</v>
      </c>
      <c r="D69" s="32">
        <f t="shared" si="2"/>
        <v>1159.9999999999998</v>
      </c>
      <c r="E69" s="33">
        <f t="shared" si="4"/>
        <v>14.999999999999773</v>
      </c>
    </row>
    <row r="70" spans="1:5">
      <c r="A70">
        <f t="shared" si="3"/>
        <v>63.799999999999983</v>
      </c>
      <c r="B70" s="34">
        <f t="shared" si="0"/>
        <v>1000</v>
      </c>
      <c r="C70" s="32">
        <f t="shared" si="1"/>
        <v>1159.5</v>
      </c>
      <c r="D70" s="32">
        <f t="shared" si="2"/>
        <v>1275.9999999999995</v>
      </c>
      <c r="E70" s="33">
        <f t="shared" si="4"/>
        <v>116.49999999999955</v>
      </c>
    </row>
    <row r="71" spans="1:5">
      <c r="A71">
        <f t="shared" si="3"/>
        <v>69.59999999999998</v>
      </c>
      <c r="B71" s="34">
        <f t="shared" si="0"/>
        <v>1000</v>
      </c>
      <c r="C71" s="32">
        <f t="shared" si="1"/>
        <v>1174</v>
      </c>
      <c r="D71" s="32">
        <f t="shared" si="2"/>
        <v>1391.9999999999995</v>
      </c>
      <c r="E71" s="33">
        <f t="shared" si="4"/>
        <v>217.99999999999955</v>
      </c>
    </row>
    <row r="72" spans="1:5">
      <c r="A72">
        <f t="shared" si="3"/>
        <v>75.399999999999977</v>
      </c>
      <c r="B72" s="34">
        <f t="shared" si="0"/>
        <v>1000</v>
      </c>
      <c r="C72" s="32">
        <f t="shared" si="1"/>
        <v>1188.5</v>
      </c>
      <c r="D72" s="32">
        <f t="shared" si="2"/>
        <v>1507.9999999999995</v>
      </c>
      <c r="E72" s="33">
        <f t="shared" si="4"/>
        <v>319.49999999999955</v>
      </c>
    </row>
    <row r="73" spans="1:5">
      <c r="A73">
        <f t="shared" si="3"/>
        <v>81.199999999999974</v>
      </c>
      <c r="B73" s="34">
        <f t="shared" si="0"/>
        <v>1000</v>
      </c>
      <c r="C73" s="32">
        <f t="shared" si="1"/>
        <v>1203</v>
      </c>
      <c r="D73" s="32">
        <f t="shared" si="2"/>
        <v>1623.9999999999995</v>
      </c>
      <c r="E73" s="33">
        <f t="shared" si="4"/>
        <v>420.99999999999955</v>
      </c>
    </row>
    <row r="74" spans="1:5">
      <c r="A74">
        <f t="shared" si="3"/>
        <v>86.999999999999972</v>
      </c>
      <c r="B74" s="34">
        <f t="shared" si="0"/>
        <v>1000</v>
      </c>
      <c r="C74" s="32">
        <f t="shared" si="1"/>
        <v>1217.5</v>
      </c>
      <c r="D74" s="32">
        <f t="shared" si="2"/>
        <v>1739.9999999999995</v>
      </c>
      <c r="E74" s="33">
        <f t="shared" si="4"/>
        <v>522.49999999999955</v>
      </c>
    </row>
    <row r="75" spans="1:5">
      <c r="A75">
        <f t="shared" si="3"/>
        <v>92.799999999999969</v>
      </c>
      <c r="B75" s="34">
        <f t="shared" si="0"/>
        <v>1000</v>
      </c>
      <c r="C75" s="32">
        <f t="shared" si="1"/>
        <v>1232</v>
      </c>
      <c r="D75" s="32">
        <f t="shared" si="2"/>
        <v>1855.9999999999993</v>
      </c>
      <c r="E75" s="33">
        <f t="shared" si="4"/>
        <v>623.99999999999932</v>
      </c>
    </row>
    <row r="76" spans="1:5">
      <c r="A76">
        <f t="shared" si="3"/>
        <v>98.599999999999966</v>
      </c>
      <c r="B76" s="34">
        <f t="shared" si="0"/>
        <v>1000</v>
      </c>
      <c r="C76" s="32">
        <f t="shared" si="1"/>
        <v>1246.5</v>
      </c>
      <c r="D76" s="32">
        <f t="shared" si="2"/>
        <v>1971.9999999999993</v>
      </c>
      <c r="E76" s="33">
        <f t="shared" si="4"/>
        <v>725.49999999999932</v>
      </c>
    </row>
    <row r="77" spans="1:5">
      <c r="A77">
        <f t="shared" si="3"/>
        <v>104.39999999999996</v>
      </c>
      <c r="B77" s="34">
        <f t="shared" si="0"/>
        <v>1000</v>
      </c>
      <c r="C77" s="32">
        <f t="shared" si="1"/>
        <v>1261</v>
      </c>
      <c r="D77" s="32">
        <f t="shared" si="2"/>
        <v>2087.9999999999991</v>
      </c>
      <c r="E77" s="33">
        <f t="shared" si="4"/>
        <v>826.99999999999909</v>
      </c>
    </row>
    <row r="78" spans="1:5">
      <c r="A78">
        <f t="shared" si="3"/>
        <v>110.19999999999996</v>
      </c>
      <c r="B78" s="34">
        <f t="shared" si="0"/>
        <v>1000</v>
      </c>
      <c r="C78" s="32">
        <f t="shared" si="1"/>
        <v>1275.5</v>
      </c>
      <c r="D78" s="32">
        <f t="shared" si="2"/>
        <v>2203.9999999999991</v>
      </c>
      <c r="E78" s="33">
        <f t="shared" si="4"/>
        <v>928.49999999999909</v>
      </c>
    </row>
    <row r="79" spans="1:5">
      <c r="A79">
        <f t="shared" si="3"/>
        <v>115.99999999999996</v>
      </c>
      <c r="B79" s="34">
        <f t="shared" si="0"/>
        <v>1000</v>
      </c>
      <c r="C79" s="32">
        <f t="shared" si="1"/>
        <v>1290</v>
      </c>
      <c r="D79" s="32">
        <f t="shared" si="2"/>
        <v>2319.9999999999991</v>
      </c>
      <c r="E79" s="33">
        <f t="shared" si="4"/>
        <v>1029.9999999999991</v>
      </c>
    </row>
    <row r="80" spans="1:5">
      <c r="A80" s="1"/>
      <c r="B80" s="1"/>
      <c r="C80" s="1"/>
      <c r="D80" s="1"/>
      <c r="E80" s="1"/>
    </row>
  </sheetData>
  <mergeCells count="1">
    <mergeCell ref="D4:E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Michael.Dion@disney.com</dc:creator>
  <cp:lastModifiedBy>Dion, Michael</cp:lastModifiedBy>
  <dcterms:created xsi:type="dcterms:W3CDTF">2016-01-13T14:58:31Z</dcterms:created>
  <dcterms:modified xsi:type="dcterms:W3CDTF">2024-12-03T12:15:01Z</dcterms:modified>
</cp:coreProperties>
</file>