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ikedion/Downloads/"/>
    </mc:Choice>
  </mc:AlternateContent>
  <xr:revisionPtr revIDLastSave="0" documentId="13_ncr:1_{6EDC5C9B-6C6F-0A49-9A4A-5E0FEB0722C1}" xr6:coauthVersionLast="47" xr6:coauthVersionMax="47" xr10:uidLastSave="{00000000-0000-0000-0000-000000000000}"/>
  <bookViews>
    <workbookView xWindow="0" yWindow="460" windowWidth="28800" windowHeight="16140" xr2:uid="{00000000-000D-0000-FFFF-FFFF00000000}"/>
  </bookViews>
  <sheets>
    <sheet name="About" sheetId="6" r:id="rId1"/>
    <sheet name="Income Statement" sheetId="2" r:id="rId2"/>
    <sheet name="Balance Sheet" sheetId="3" r:id="rId3"/>
    <sheet name="Cash Flow Statemen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iXZzIqHCtA4KyNgumBdsWO63iLPA=="/>
    </ext>
  </extLst>
</workbook>
</file>

<file path=xl/calcChain.xml><?xml version="1.0" encoding="utf-8"?>
<calcChain xmlns="http://schemas.openxmlformats.org/spreadsheetml/2006/main">
  <c r="G78" i="3" l="1"/>
  <c r="H78" i="3"/>
  <c r="I78" i="3" s="1"/>
  <c r="J78" i="3" s="1"/>
  <c r="K78" i="3" s="1"/>
  <c r="L78" i="3" s="1"/>
  <c r="M78" i="3" s="1"/>
  <c r="N78" i="3" s="1"/>
  <c r="O78" i="3" s="1"/>
  <c r="P78" i="3" s="1"/>
  <c r="F78" i="3"/>
  <c r="F79" i="3"/>
  <c r="F81" i="3"/>
  <c r="E78" i="3"/>
  <c r="D7" i="4"/>
  <c r="E7" i="4"/>
  <c r="F7" i="4"/>
  <c r="G7" i="4"/>
  <c r="H7" i="4"/>
  <c r="I7" i="4"/>
  <c r="J7" i="4"/>
  <c r="K7" i="4"/>
  <c r="L7" i="4"/>
  <c r="M7" i="4"/>
  <c r="N7" i="4"/>
  <c r="C7" i="4"/>
  <c r="C24" i="4"/>
  <c r="C26" i="4" s="1"/>
  <c r="N13" i="4"/>
  <c r="M13" i="4"/>
  <c r="L13" i="4"/>
  <c r="K13" i="4"/>
  <c r="J13" i="4"/>
  <c r="I13" i="4"/>
  <c r="H13" i="4"/>
  <c r="G13" i="4"/>
  <c r="F13" i="4"/>
  <c r="E13" i="4"/>
  <c r="D13" i="4"/>
  <c r="C13" i="4"/>
  <c r="N10" i="4"/>
  <c r="M10" i="4"/>
  <c r="L10" i="4"/>
  <c r="K10" i="4"/>
  <c r="J10" i="4"/>
  <c r="I10" i="4"/>
  <c r="H10" i="4"/>
  <c r="G10" i="4"/>
  <c r="F10" i="4"/>
  <c r="E10" i="4"/>
  <c r="D10" i="4"/>
  <c r="C10" i="4"/>
  <c r="N9" i="4"/>
  <c r="M9" i="4"/>
  <c r="L9" i="4"/>
  <c r="K9" i="4"/>
  <c r="J9" i="4"/>
  <c r="I9" i="4"/>
  <c r="H9" i="4"/>
  <c r="G9" i="4"/>
  <c r="F9" i="4"/>
  <c r="E9" i="4"/>
  <c r="D9" i="4"/>
  <c r="C9" i="4"/>
  <c r="C5" i="4"/>
  <c r="D5" i="4" s="1"/>
  <c r="E5" i="4" s="1"/>
  <c r="D79" i="3"/>
  <c r="P67" i="3"/>
  <c r="O67" i="3"/>
  <c r="N67" i="3"/>
  <c r="M67" i="3"/>
  <c r="L67" i="3"/>
  <c r="K67" i="3"/>
  <c r="J67" i="3"/>
  <c r="I67" i="3"/>
  <c r="H67" i="3"/>
  <c r="G67" i="3"/>
  <c r="F67" i="3"/>
  <c r="E67" i="3"/>
  <c r="D67" i="3"/>
  <c r="P59" i="3"/>
  <c r="O59" i="3"/>
  <c r="N59" i="3"/>
  <c r="M59" i="3"/>
  <c r="L59" i="3"/>
  <c r="K59" i="3"/>
  <c r="J59" i="3"/>
  <c r="I59" i="3"/>
  <c r="H59" i="3"/>
  <c r="G59" i="3"/>
  <c r="F59" i="3"/>
  <c r="E59" i="3"/>
  <c r="D59" i="3"/>
  <c r="P54" i="3"/>
  <c r="O54" i="3"/>
  <c r="N54" i="3"/>
  <c r="M54" i="3"/>
  <c r="L54" i="3"/>
  <c r="K54" i="3"/>
  <c r="J54" i="3"/>
  <c r="I54" i="3"/>
  <c r="H54" i="3"/>
  <c r="G54" i="3"/>
  <c r="F54" i="3"/>
  <c r="E54" i="3"/>
  <c r="D54" i="3"/>
  <c r="P51" i="3"/>
  <c r="O51" i="3"/>
  <c r="N51" i="3"/>
  <c r="M51" i="3"/>
  <c r="L51" i="3"/>
  <c r="K51" i="3"/>
  <c r="J51" i="3"/>
  <c r="I51" i="3"/>
  <c r="H51" i="3"/>
  <c r="F30" i="4" s="1"/>
  <c r="G51" i="3"/>
  <c r="F51" i="3"/>
  <c r="E51" i="3"/>
  <c r="D51" i="3"/>
  <c r="P47" i="3"/>
  <c r="O47" i="3"/>
  <c r="N47" i="3"/>
  <c r="M47" i="3"/>
  <c r="L47" i="3"/>
  <c r="K47" i="3"/>
  <c r="J47" i="3"/>
  <c r="I47" i="3"/>
  <c r="G29" i="4" s="1"/>
  <c r="H47" i="3"/>
  <c r="G47" i="3"/>
  <c r="F47" i="3"/>
  <c r="E47" i="3"/>
  <c r="D47" i="3"/>
  <c r="P43" i="3"/>
  <c r="O43" i="3"/>
  <c r="N43" i="3"/>
  <c r="M43" i="3"/>
  <c r="L43" i="3"/>
  <c r="K43" i="3"/>
  <c r="J43" i="3"/>
  <c r="I43" i="3"/>
  <c r="H43" i="3"/>
  <c r="G43" i="3"/>
  <c r="F43" i="3"/>
  <c r="E43" i="3"/>
  <c r="D43" i="3"/>
  <c r="D34" i="3"/>
  <c r="F32" i="3"/>
  <c r="G32" i="3" s="1"/>
  <c r="H32" i="3" s="1"/>
  <c r="I32" i="3" s="1"/>
  <c r="J32" i="3" s="1"/>
  <c r="K32" i="3" s="1"/>
  <c r="L32" i="3" s="1"/>
  <c r="M32" i="3" s="1"/>
  <c r="N32" i="3" s="1"/>
  <c r="O32" i="3" s="1"/>
  <c r="P32" i="3" s="1"/>
  <c r="F31" i="3"/>
  <c r="G31" i="3" s="1"/>
  <c r="E28" i="3"/>
  <c r="F28" i="3" s="1"/>
  <c r="G28" i="3" s="1"/>
  <c r="H28" i="3" s="1"/>
  <c r="I28" i="3" s="1"/>
  <c r="J28" i="3" s="1"/>
  <c r="K28" i="3" s="1"/>
  <c r="L28" i="3" s="1"/>
  <c r="M28" i="3" s="1"/>
  <c r="N28" i="3" s="1"/>
  <c r="O28" i="3" s="1"/>
  <c r="P28" i="3" s="1"/>
  <c r="E27" i="3"/>
  <c r="F27" i="3" s="1"/>
  <c r="P21" i="3"/>
  <c r="O21" i="3"/>
  <c r="N21" i="3"/>
  <c r="M21" i="3"/>
  <c r="L21" i="3"/>
  <c r="K21" i="3"/>
  <c r="J21" i="3"/>
  <c r="I21" i="3"/>
  <c r="H21" i="3"/>
  <c r="G21" i="3"/>
  <c r="F21" i="3"/>
  <c r="E21" i="3"/>
  <c r="D21" i="3"/>
  <c r="P14" i="3"/>
  <c r="O14" i="3"/>
  <c r="N14" i="3"/>
  <c r="M14" i="3"/>
  <c r="L14" i="3"/>
  <c r="K14" i="3"/>
  <c r="J14" i="3"/>
  <c r="I14" i="3"/>
  <c r="H14" i="3"/>
  <c r="G14" i="3"/>
  <c r="F14" i="3"/>
  <c r="E14" i="3"/>
  <c r="D14" i="3"/>
  <c r="P11" i="3"/>
  <c r="O11" i="3"/>
  <c r="N14" i="4" s="1"/>
  <c r="N11" i="3"/>
  <c r="M11" i="3"/>
  <c r="L11" i="3"/>
  <c r="K11" i="3"/>
  <c r="J11" i="3"/>
  <c r="I11" i="3"/>
  <c r="H11" i="3"/>
  <c r="G11" i="3"/>
  <c r="F11" i="3"/>
  <c r="E11" i="3"/>
  <c r="D11" i="3"/>
  <c r="D8" i="3"/>
  <c r="E4" i="3"/>
  <c r="M75" i="2"/>
  <c r="L75" i="2"/>
  <c r="K75" i="2"/>
  <c r="J75" i="2"/>
  <c r="I75" i="2"/>
  <c r="H75" i="2"/>
  <c r="G75" i="2"/>
  <c r="F75" i="2"/>
  <c r="E75" i="2"/>
  <c r="D75" i="2"/>
  <c r="C75" i="2"/>
  <c r="B75" i="2"/>
  <c r="M62" i="2"/>
  <c r="L62" i="2"/>
  <c r="K62" i="2"/>
  <c r="J62" i="2"/>
  <c r="I62" i="2"/>
  <c r="H62" i="2"/>
  <c r="G62" i="2"/>
  <c r="F62" i="2"/>
  <c r="E62" i="2"/>
  <c r="D62" i="2"/>
  <c r="C62" i="2"/>
  <c r="B62" i="2"/>
  <c r="M53" i="2"/>
  <c r="M64" i="2" s="1"/>
  <c r="L53" i="2"/>
  <c r="L64" i="2" s="1"/>
  <c r="K53" i="2"/>
  <c r="K64" i="2" s="1"/>
  <c r="J53" i="2"/>
  <c r="J64" i="2" s="1"/>
  <c r="I53" i="2"/>
  <c r="I64" i="2" s="1"/>
  <c r="H53" i="2"/>
  <c r="H64" i="2" s="1"/>
  <c r="G53" i="2"/>
  <c r="G64" i="2" s="1"/>
  <c r="F53" i="2"/>
  <c r="F64" i="2" s="1"/>
  <c r="E53" i="2"/>
  <c r="E64" i="2" s="1"/>
  <c r="D53" i="2"/>
  <c r="D64" i="2" s="1"/>
  <c r="C53" i="2"/>
  <c r="C64" i="2" s="1"/>
  <c r="B53" i="2"/>
  <c r="B64" i="2" s="1"/>
  <c r="M19" i="2"/>
  <c r="L19" i="2"/>
  <c r="K19" i="2"/>
  <c r="J19" i="2"/>
  <c r="I19" i="2"/>
  <c r="H19" i="2"/>
  <c r="G19" i="2"/>
  <c r="F19" i="2"/>
  <c r="E19" i="2"/>
  <c r="D19" i="2"/>
  <c r="C19" i="2"/>
  <c r="B19" i="2"/>
  <c r="B14" i="2"/>
  <c r="C10" i="2"/>
  <c r="D10" i="2" s="1"/>
  <c r="E10" i="2" s="1"/>
  <c r="F10" i="2" s="1"/>
  <c r="G10" i="2" s="1"/>
  <c r="H10" i="2" s="1"/>
  <c r="I10" i="2" s="1"/>
  <c r="J10" i="2" s="1"/>
  <c r="K10" i="2" s="1"/>
  <c r="L10" i="2" s="1"/>
  <c r="M10" i="2" s="1"/>
  <c r="C9" i="2"/>
  <c r="D9" i="2" s="1"/>
  <c r="E9" i="2" s="1"/>
  <c r="F9" i="2" s="1"/>
  <c r="G9" i="2" s="1"/>
  <c r="H9" i="2" s="1"/>
  <c r="I9" i="2" s="1"/>
  <c r="J9" i="2" s="1"/>
  <c r="K9" i="2" s="1"/>
  <c r="L9" i="2" s="1"/>
  <c r="M9" i="2" s="1"/>
  <c r="C8" i="2"/>
  <c r="C7" i="2"/>
  <c r="D7" i="2" s="1"/>
  <c r="B5" i="2"/>
  <c r="C5" i="2" s="1"/>
  <c r="L15" i="4" l="1"/>
  <c r="E18" i="4"/>
  <c r="H14" i="4"/>
  <c r="M14" i="4"/>
  <c r="K15" i="4"/>
  <c r="C14" i="4"/>
  <c r="M15" i="4"/>
  <c r="D19" i="4"/>
  <c r="C17" i="4"/>
  <c r="F15" i="4"/>
  <c r="J14" i="4"/>
  <c r="H15" i="4"/>
  <c r="D61" i="3"/>
  <c r="D69" i="3" s="1"/>
  <c r="D70" i="3" s="1"/>
  <c r="P61" i="3"/>
  <c r="P69" i="3" s="1"/>
  <c r="N30" i="4"/>
  <c r="M30" i="4"/>
  <c r="M18" i="4"/>
  <c r="N29" i="4"/>
  <c r="C29" i="4"/>
  <c r="L19" i="4"/>
  <c r="D14" i="4"/>
  <c r="N15" i="4"/>
  <c r="K19" i="4"/>
  <c r="E14" i="4"/>
  <c r="C15" i="4"/>
  <c r="L18" i="4"/>
  <c r="G14" i="4"/>
  <c r="E15" i="4"/>
  <c r="I29" i="4"/>
  <c r="H30" i="4"/>
  <c r="G18" i="4"/>
  <c r="F19" i="4"/>
  <c r="I14" i="4"/>
  <c r="G15" i="4"/>
  <c r="H18" i="4"/>
  <c r="K29" i="4"/>
  <c r="L29" i="4"/>
  <c r="I19" i="4"/>
  <c r="L14" i="4"/>
  <c r="J15" i="4"/>
  <c r="N19" i="4"/>
  <c r="D29" i="4"/>
  <c r="M19" i="4"/>
  <c r="C18" i="4"/>
  <c r="F29" i="4"/>
  <c r="F32" i="4" s="1"/>
  <c r="E30" i="4"/>
  <c r="D18" i="4"/>
  <c r="C30" i="4"/>
  <c r="E29" i="4"/>
  <c r="N18" i="4"/>
  <c r="D30" i="4"/>
  <c r="F14" i="4"/>
  <c r="D15" i="4"/>
  <c r="H29" i="4"/>
  <c r="G30" i="4"/>
  <c r="G32" i="4" s="1"/>
  <c r="F18" i="4"/>
  <c r="E19" i="4"/>
  <c r="I30" i="4"/>
  <c r="H19" i="4"/>
  <c r="J29" i="4"/>
  <c r="G19" i="4"/>
  <c r="J30" i="4"/>
  <c r="J18" i="4"/>
  <c r="I18" i="4"/>
  <c r="M17" i="4"/>
  <c r="K30" i="4"/>
  <c r="K14" i="4"/>
  <c r="I15" i="4"/>
  <c r="N17" i="4"/>
  <c r="M29" i="4"/>
  <c r="L30" i="4"/>
  <c r="K18" i="4"/>
  <c r="J19" i="4"/>
  <c r="B21" i="2"/>
  <c r="G27" i="3"/>
  <c r="F34" i="3"/>
  <c r="D5" i="2"/>
  <c r="E7" i="2"/>
  <c r="H31" i="3"/>
  <c r="F24" i="4" s="1"/>
  <c r="F26" i="4" s="1"/>
  <c r="B66" i="2"/>
  <c r="B77" i="2" s="1"/>
  <c r="B81" i="2" s="1"/>
  <c r="B22" i="2"/>
  <c r="F5" i="4"/>
  <c r="F4" i="3"/>
  <c r="E61" i="3"/>
  <c r="E62" i="3" s="1"/>
  <c r="C19" i="4"/>
  <c r="C34" i="4"/>
  <c r="F61" i="3"/>
  <c r="D17" i="4"/>
  <c r="D24" i="4"/>
  <c r="D26" i="4" s="1"/>
  <c r="D8" i="2"/>
  <c r="E8" i="2" s="1"/>
  <c r="F8" i="2" s="1"/>
  <c r="G8" i="2" s="1"/>
  <c r="H8" i="2" s="1"/>
  <c r="I8" i="2" s="1"/>
  <c r="J8" i="2" s="1"/>
  <c r="K8" i="2" s="1"/>
  <c r="L8" i="2" s="1"/>
  <c r="M8" i="2" s="1"/>
  <c r="G61" i="3"/>
  <c r="G62" i="3" s="1"/>
  <c r="E17" i="4"/>
  <c r="E24" i="4"/>
  <c r="E26" i="4" s="1"/>
  <c r="D23" i="3"/>
  <c r="D24" i="3" s="1"/>
  <c r="H61" i="3"/>
  <c r="H62" i="3" s="1"/>
  <c r="F17" i="4"/>
  <c r="E34" i="3"/>
  <c r="I61" i="3"/>
  <c r="I62" i="3" s="1"/>
  <c r="G17" i="4"/>
  <c r="J61" i="3"/>
  <c r="J62" i="3" s="1"/>
  <c r="H17" i="4"/>
  <c r="K61" i="3"/>
  <c r="I17" i="4"/>
  <c r="L61" i="3"/>
  <c r="L62" i="3" s="1"/>
  <c r="J17" i="4"/>
  <c r="M61" i="3"/>
  <c r="M62" i="3" s="1"/>
  <c r="K17" i="4"/>
  <c r="N61" i="3"/>
  <c r="L17" i="4"/>
  <c r="C12" i="2"/>
  <c r="C14" i="2" s="1"/>
  <c r="C21" i="2" s="1"/>
  <c r="O61" i="3"/>
  <c r="N32" i="4" l="1"/>
  <c r="J32" i="4"/>
  <c r="M32" i="4"/>
  <c r="D62" i="3"/>
  <c r="C21" i="4"/>
  <c r="P62" i="3"/>
  <c r="I32" i="4"/>
  <c r="C32" i="4"/>
  <c r="H32" i="4"/>
  <c r="D32" i="4"/>
  <c r="E32" i="4"/>
  <c r="L32" i="4"/>
  <c r="K32" i="4"/>
  <c r="D12" i="2"/>
  <c r="D14" i="2" s="1"/>
  <c r="D21" i="2" s="1"/>
  <c r="C66" i="2"/>
  <c r="C77" i="2" s="1"/>
  <c r="C81" i="2" s="1"/>
  <c r="D21" i="4" s="1"/>
  <c r="C22" i="2"/>
  <c r="N69" i="3"/>
  <c r="E79" i="3"/>
  <c r="H27" i="3"/>
  <c r="G34" i="3"/>
  <c r="F69" i="3"/>
  <c r="F70" i="3" s="1"/>
  <c r="G5" i="4"/>
  <c r="K69" i="3"/>
  <c r="K70" i="3" s="1"/>
  <c r="D86" i="3"/>
  <c r="D81" i="3"/>
  <c r="D82" i="3" s="1"/>
  <c r="N62" i="3"/>
  <c r="D36" i="3"/>
  <c r="D85" i="3" s="1"/>
  <c r="J69" i="3"/>
  <c r="J70" i="3" s="1"/>
  <c r="E5" i="2"/>
  <c r="F7" i="2"/>
  <c r="E12" i="2"/>
  <c r="E14" i="2" s="1"/>
  <c r="E21" i="2" s="1"/>
  <c r="L69" i="3"/>
  <c r="L70" i="3" s="1"/>
  <c r="G69" i="3"/>
  <c r="O62" i="3"/>
  <c r="O69" i="3"/>
  <c r="K62" i="3"/>
  <c r="I69" i="3"/>
  <c r="I70" i="3" s="1"/>
  <c r="E69" i="3"/>
  <c r="P70" i="3"/>
  <c r="F62" i="3"/>
  <c r="H69" i="3"/>
  <c r="M69" i="3"/>
  <c r="M70" i="3" s="1"/>
  <c r="I31" i="3"/>
  <c r="G24" i="4" s="1"/>
  <c r="G26" i="4" s="1"/>
  <c r="G4" i="3"/>
  <c r="C36" i="4" l="1"/>
  <c r="C38" i="4"/>
  <c r="D36" i="4"/>
  <c r="D37" i="3"/>
  <c r="E66" i="2"/>
  <c r="E77" i="2" s="1"/>
  <c r="E81" i="2" s="1"/>
  <c r="F21" i="4" s="1"/>
  <c r="F36" i="4" s="1"/>
  <c r="E22" i="2"/>
  <c r="G7" i="2"/>
  <c r="F12" i="2"/>
  <c r="F14" i="2" s="1"/>
  <c r="F21" i="2" s="1"/>
  <c r="I27" i="3"/>
  <c r="H34" i="3"/>
  <c r="D22" i="2"/>
  <c r="D66" i="2"/>
  <c r="D77" i="2" s="1"/>
  <c r="D81" i="2" s="1"/>
  <c r="E21" i="4" s="1"/>
  <c r="E36" i="4" s="1"/>
  <c r="H70" i="3"/>
  <c r="G70" i="3"/>
  <c r="N70" i="3"/>
  <c r="O70" i="3"/>
  <c r="D87" i="3"/>
  <c r="H5" i="4"/>
  <c r="J31" i="3"/>
  <c r="E86" i="3"/>
  <c r="E81" i="3"/>
  <c r="E82" i="3" s="1"/>
  <c r="H4" i="3"/>
  <c r="F5" i="2"/>
  <c r="E70" i="3"/>
  <c r="D34" i="4" l="1"/>
  <c r="D38" i="4" s="1"/>
  <c r="E7" i="3"/>
  <c r="E8" i="3" s="1"/>
  <c r="F66" i="2"/>
  <c r="F77" i="2" s="1"/>
  <c r="F81" i="2" s="1"/>
  <c r="G21" i="4" s="1"/>
  <c r="G36" i="4" s="1"/>
  <c r="F22" i="2"/>
  <c r="F86" i="3"/>
  <c r="K31" i="3"/>
  <c r="I24" i="4"/>
  <c r="I26" i="4" s="1"/>
  <c r="H7" i="2"/>
  <c r="G12" i="2"/>
  <c r="G14" i="2" s="1"/>
  <c r="G21" i="2" s="1"/>
  <c r="E23" i="3"/>
  <c r="E24" i="3" s="1"/>
  <c r="I5" i="4"/>
  <c r="I4" i="3"/>
  <c r="G5" i="2"/>
  <c r="F82" i="3"/>
  <c r="G79" i="3"/>
  <c r="H24" i="4"/>
  <c r="H26" i="4" s="1"/>
  <c r="J27" i="3"/>
  <c r="I34" i="3"/>
  <c r="E34" i="4" l="1"/>
  <c r="E38" i="4" s="1"/>
  <c r="F34" i="4" s="1"/>
  <c r="F38" i="4" s="1"/>
  <c r="F7" i="3"/>
  <c r="G66" i="2"/>
  <c r="G77" i="2" s="1"/>
  <c r="G81" i="2" s="1"/>
  <c r="G22" i="2"/>
  <c r="H5" i="2"/>
  <c r="J4" i="3"/>
  <c r="L31" i="3"/>
  <c r="J24" i="4" s="1"/>
  <c r="J26" i="4" s="1"/>
  <c r="H79" i="3"/>
  <c r="I7" i="2"/>
  <c r="H12" i="2"/>
  <c r="H14" i="2" s="1"/>
  <c r="H21" i="2" s="1"/>
  <c r="G81" i="3"/>
  <c r="G82" i="3" s="1"/>
  <c r="G86" i="3"/>
  <c r="H21" i="4"/>
  <c r="H36" i="4" s="1"/>
  <c r="J34" i="3"/>
  <c r="K27" i="3"/>
  <c r="J5" i="4"/>
  <c r="F8" i="3"/>
  <c r="F23" i="3" s="1"/>
  <c r="E36" i="3"/>
  <c r="E85" i="3" s="1"/>
  <c r="E87" i="3" s="1"/>
  <c r="G7" i="3" l="1"/>
  <c r="G8" i="3" s="1"/>
  <c r="H66" i="2"/>
  <c r="H77" i="2" s="1"/>
  <c r="H81" i="2" s="1"/>
  <c r="H22" i="2"/>
  <c r="F36" i="3"/>
  <c r="F85" i="3" s="1"/>
  <c r="F87" i="3" s="1"/>
  <c r="E37" i="3"/>
  <c r="M31" i="3"/>
  <c r="K24" i="4" s="1"/>
  <c r="K26" i="4" s="1"/>
  <c r="K4" i="3"/>
  <c r="I5" i="2"/>
  <c r="K34" i="3"/>
  <c r="L27" i="3"/>
  <c r="J7" i="2"/>
  <c r="I12" i="2"/>
  <c r="I14" i="2" s="1"/>
  <c r="I21" i="2" s="1"/>
  <c r="K5" i="4"/>
  <c r="I79" i="3"/>
  <c r="F24" i="3"/>
  <c r="I21" i="4"/>
  <c r="I36" i="4" s="1"/>
  <c r="H81" i="3"/>
  <c r="H82" i="3" s="1"/>
  <c r="H86" i="3"/>
  <c r="G34" i="4"/>
  <c r="G38" i="4" s="1"/>
  <c r="H7" i="3"/>
  <c r="L4" i="3" l="1"/>
  <c r="H34" i="4"/>
  <c r="H38" i="4" s="1"/>
  <c r="I7" i="3"/>
  <c r="N31" i="3"/>
  <c r="L24" i="4" s="1"/>
  <c r="L26" i="4" s="1"/>
  <c r="K7" i="2"/>
  <c r="J12" i="2"/>
  <c r="J14" i="2" s="1"/>
  <c r="J21" i="2" s="1"/>
  <c r="I81" i="3"/>
  <c r="I82" i="3" s="1"/>
  <c r="I86" i="3"/>
  <c r="H8" i="3"/>
  <c r="J5" i="2"/>
  <c r="F37" i="3"/>
  <c r="I66" i="2"/>
  <c r="I77" i="2" s="1"/>
  <c r="I81" i="2" s="1"/>
  <c r="J21" i="4" s="1"/>
  <c r="J36" i="4" s="1"/>
  <c r="I22" i="2"/>
  <c r="M27" i="3"/>
  <c r="L34" i="3"/>
  <c r="G23" i="3"/>
  <c r="G24" i="3" s="1"/>
  <c r="L5" i="4"/>
  <c r="J79" i="3"/>
  <c r="J66" i="2" l="1"/>
  <c r="J77" i="2" s="1"/>
  <c r="J81" i="2" s="1"/>
  <c r="K21" i="4" s="1"/>
  <c r="K36" i="4" s="1"/>
  <c r="J22" i="2"/>
  <c r="L7" i="2"/>
  <c r="K12" i="2"/>
  <c r="K14" i="2" s="1"/>
  <c r="K21" i="2" s="1"/>
  <c r="K79" i="3"/>
  <c r="K5" i="2"/>
  <c r="I8" i="3"/>
  <c r="I23" i="3" s="1"/>
  <c r="H23" i="3"/>
  <c r="G36" i="3"/>
  <c r="G85" i="3" s="1"/>
  <c r="G87" i="3" s="1"/>
  <c r="I34" i="4"/>
  <c r="I38" i="4" s="1"/>
  <c r="J7" i="3"/>
  <c r="M4" i="3"/>
  <c r="J81" i="3"/>
  <c r="J82" i="3" s="1"/>
  <c r="J86" i="3"/>
  <c r="O31" i="3"/>
  <c r="M5" i="4"/>
  <c r="N27" i="3"/>
  <c r="M34" i="3"/>
  <c r="K66" i="2" l="1"/>
  <c r="K77" i="2" s="1"/>
  <c r="K81" i="2" s="1"/>
  <c r="K22" i="2"/>
  <c r="O27" i="3"/>
  <c r="N34" i="3"/>
  <c r="N4" i="3"/>
  <c r="L79" i="3"/>
  <c r="J8" i="3"/>
  <c r="J23" i="3" s="1"/>
  <c r="K81" i="3"/>
  <c r="K82" i="3" s="1"/>
  <c r="K86" i="3"/>
  <c r="L5" i="2"/>
  <c r="J34" i="4"/>
  <c r="J38" i="4" s="1"/>
  <c r="K7" i="3"/>
  <c r="L21" i="4"/>
  <c r="L36" i="4" s="1"/>
  <c r="N5" i="4"/>
  <c r="G37" i="3"/>
  <c r="L12" i="2"/>
  <c r="L14" i="2" s="1"/>
  <c r="L21" i="2" s="1"/>
  <c r="M7" i="2"/>
  <c r="I36" i="3"/>
  <c r="I85" i="3" s="1"/>
  <c r="I87" i="3" s="1"/>
  <c r="P31" i="3"/>
  <c r="N24" i="4" s="1"/>
  <c r="N26" i="4" s="1"/>
  <c r="H36" i="3"/>
  <c r="H85" i="3" s="1"/>
  <c r="H87" i="3" s="1"/>
  <c r="M24" i="4"/>
  <c r="M26" i="4" s="1"/>
  <c r="H24" i="3"/>
  <c r="I24" i="3"/>
  <c r="J36" i="3" l="1"/>
  <c r="J85" i="3" s="1"/>
  <c r="J87" i="3" s="1"/>
  <c r="L66" i="2"/>
  <c r="L77" i="2" s="1"/>
  <c r="L81" i="2" s="1"/>
  <c r="M21" i="4" s="1"/>
  <c r="M36" i="4" s="1"/>
  <c r="L22" i="2"/>
  <c r="H37" i="3"/>
  <c r="M79" i="3"/>
  <c r="L86" i="3"/>
  <c r="L81" i="3"/>
  <c r="L82" i="3" s="1"/>
  <c r="K8" i="3"/>
  <c r="K23" i="3" s="1"/>
  <c r="K34" i="4"/>
  <c r="K38" i="4" s="1"/>
  <c r="L7" i="3"/>
  <c r="I37" i="3"/>
  <c r="M5" i="2"/>
  <c r="O4" i="3"/>
  <c r="M12" i="2"/>
  <c r="M14" i="2" s="1"/>
  <c r="M21" i="2" s="1"/>
  <c r="P27" i="3"/>
  <c r="P34" i="3" s="1"/>
  <c r="O34" i="3"/>
  <c r="J24" i="3"/>
  <c r="M66" i="2" l="1"/>
  <c r="M77" i="2" s="1"/>
  <c r="M81" i="2" s="1"/>
  <c r="M22" i="2"/>
  <c r="N21" i="4"/>
  <c r="N36" i="4" s="1"/>
  <c r="N79" i="3"/>
  <c r="L8" i="3"/>
  <c r="L23" i="3" s="1"/>
  <c r="P4" i="3"/>
  <c r="M86" i="3"/>
  <c r="M81" i="3"/>
  <c r="M82" i="3" s="1"/>
  <c r="L34" i="4"/>
  <c r="L38" i="4" s="1"/>
  <c r="M7" i="3"/>
  <c r="K24" i="3"/>
  <c r="K36" i="3"/>
  <c r="K85" i="3" s="1"/>
  <c r="K87" i="3" s="1"/>
  <c r="J37" i="3"/>
  <c r="K37" i="3" l="1"/>
  <c r="L36" i="3"/>
  <c r="L85" i="3" s="1"/>
  <c r="L87" i="3" s="1"/>
  <c r="L24" i="3"/>
  <c r="O79" i="3"/>
  <c r="P79" i="3"/>
  <c r="N86" i="3"/>
  <c r="N81" i="3"/>
  <c r="N82" i="3" s="1"/>
  <c r="M34" i="4"/>
  <c r="M38" i="4" s="1"/>
  <c r="N7" i="3"/>
  <c r="M8" i="3"/>
  <c r="M23" i="3" s="1"/>
  <c r="M36" i="3" l="1"/>
  <c r="M85" i="3" s="1"/>
  <c r="M87" i="3" s="1"/>
  <c r="P81" i="3"/>
  <c r="P82" i="3" s="1"/>
  <c r="P86" i="3"/>
  <c r="O86" i="3"/>
  <c r="O81" i="3"/>
  <c r="O82" i="3" s="1"/>
  <c r="N34" i="4"/>
  <c r="N38" i="4" s="1"/>
  <c r="P7" i="3" s="1"/>
  <c r="O7" i="3"/>
  <c r="M24" i="3"/>
  <c r="N8" i="3"/>
  <c r="L37" i="3"/>
  <c r="P8" i="3" l="1"/>
  <c r="O8" i="3"/>
  <c r="O23" i="3" s="1"/>
  <c r="N23" i="3"/>
  <c r="M37" i="3"/>
  <c r="N36" i="3" l="1"/>
  <c r="N85" i="3" s="1"/>
  <c r="N87" i="3" s="1"/>
  <c r="N24" i="3"/>
  <c r="O36" i="3"/>
  <c r="O85" i="3" s="1"/>
  <c r="O87" i="3" s="1"/>
  <c r="O24" i="3"/>
  <c r="P23" i="3"/>
  <c r="P36" i="3" l="1"/>
  <c r="P85" i="3" s="1"/>
  <c r="P87" i="3" s="1"/>
  <c r="O37" i="3"/>
  <c r="P24" i="3"/>
  <c r="N37" i="3"/>
  <c r="P37" i="3" l="1"/>
</calcChain>
</file>

<file path=xl/sharedStrings.xml><?xml version="1.0" encoding="utf-8"?>
<sst xmlns="http://schemas.openxmlformats.org/spreadsheetml/2006/main" count="230" uniqueCount="179">
  <si>
    <t>Actuals</t>
  </si>
  <si>
    <t>Model Start Date</t>
  </si>
  <si>
    <t>Income Statement</t>
  </si>
  <si>
    <t>Actual</t>
  </si>
  <si>
    <t>Income</t>
  </si>
  <si>
    <t>Revenue Stream 1</t>
  </si>
  <si>
    <t>Revenue Stream 2</t>
  </si>
  <si>
    <t>Revenue Stream 3</t>
  </si>
  <si>
    <t>Revenue Stream 4</t>
  </si>
  <si>
    <t>(-) Sales Returns</t>
  </si>
  <si>
    <t>Net Revenue</t>
  </si>
  <si>
    <t>Cost of Goods Sold</t>
  </si>
  <si>
    <t>Variable Costs</t>
  </si>
  <si>
    <t>Fixed Costs</t>
  </si>
  <si>
    <t>Total Cost of Goods Sold</t>
  </si>
  <si>
    <t>Gross Profit</t>
  </si>
  <si>
    <t>Gross Margin %</t>
  </si>
  <si>
    <t>Expenses</t>
  </si>
  <si>
    <t>General &amp; Administrative Expense</t>
  </si>
  <si>
    <t>Insurance</t>
  </si>
  <si>
    <t>Rent or Lease</t>
  </si>
  <si>
    <t>Property Taxes</t>
  </si>
  <si>
    <t>Repairs and Maintenance</t>
  </si>
  <si>
    <t>Furniture &amp; Fixtures</t>
  </si>
  <si>
    <t>Utilities</t>
  </si>
  <si>
    <t xml:space="preserve">Internet &amp; Communications </t>
  </si>
  <si>
    <t>Infrastructure Services</t>
  </si>
  <si>
    <t>Software</t>
  </si>
  <si>
    <t>Bank Service Charges</t>
  </si>
  <si>
    <t>Business Licenses and Permits</t>
  </si>
  <si>
    <t>Conferences, Dues, and Subscriptions</t>
  </si>
  <si>
    <t>Supplies</t>
  </si>
  <si>
    <t>Gifts</t>
  </si>
  <si>
    <t>Printing , Postage and Delivery</t>
  </si>
  <si>
    <t>Miscellaneous</t>
  </si>
  <si>
    <t>Recruiting Expense</t>
  </si>
  <si>
    <t>Employee Travel and Meals</t>
  </si>
  <si>
    <t>Equipment Rental</t>
  </si>
  <si>
    <t>Other Tech Expense</t>
  </si>
  <si>
    <t>Professional Services</t>
  </si>
  <si>
    <t>Accounting Fees</t>
  </si>
  <si>
    <t>Legal Fees</t>
  </si>
  <si>
    <t>Consultant Fees</t>
  </si>
  <si>
    <t>Other Professional Services</t>
  </si>
  <si>
    <t xml:space="preserve">Marketing </t>
  </si>
  <si>
    <t>Public Relations</t>
  </si>
  <si>
    <t>Total G&amp;A</t>
  </si>
  <si>
    <t>Salaries</t>
  </si>
  <si>
    <t>Total Salaries</t>
  </si>
  <si>
    <t>Total Benefits</t>
  </si>
  <si>
    <t>Total Payroll Taxes</t>
  </si>
  <si>
    <t>Payroll Processing Fees</t>
  </si>
  <si>
    <t>Bonuses</t>
  </si>
  <si>
    <t>Commissions</t>
  </si>
  <si>
    <t>Total Salaries &amp; Commissions</t>
  </si>
  <si>
    <t>Total Operating Expenses</t>
  </si>
  <si>
    <t>EBITA</t>
  </si>
  <si>
    <t>Other Income/Expenses</t>
  </si>
  <si>
    <t>Interest Income</t>
  </si>
  <si>
    <t>Other Income</t>
  </si>
  <si>
    <t>Interest Expense</t>
  </si>
  <si>
    <t>Bad Debt Expense</t>
  </si>
  <si>
    <t>Depreciation Expense</t>
  </si>
  <si>
    <t>Amortization</t>
  </si>
  <si>
    <t>Total Interest, Depreciation &amp; Amortization</t>
  </si>
  <si>
    <t>Net income (Loss) Before Income Taxes</t>
  </si>
  <si>
    <t>Taxes</t>
  </si>
  <si>
    <t>Income Taxes</t>
  </si>
  <si>
    <t xml:space="preserve">Net income (Loss) </t>
  </si>
  <si>
    <t>Balance Sheet</t>
  </si>
  <si>
    <t>Current Assets</t>
  </si>
  <si>
    <t>Cash &amp; Cash Equivalents</t>
  </si>
  <si>
    <t>Bank Balance</t>
  </si>
  <si>
    <t>Total Bank Accounts</t>
  </si>
  <si>
    <t xml:space="preserve">Inventory </t>
  </si>
  <si>
    <t>Inventory</t>
  </si>
  <si>
    <t>Total Inventory</t>
  </si>
  <si>
    <t>Receivables</t>
  </si>
  <si>
    <t>Accounts Receivable (A/R)</t>
  </si>
  <si>
    <t>Total Receivables</t>
  </si>
  <si>
    <t>Other Current Assets</t>
  </si>
  <si>
    <t>Other Receivable</t>
  </si>
  <si>
    <t>Prepaid Expenses</t>
  </si>
  <si>
    <t>Prepaid Insurance</t>
  </si>
  <si>
    <t>Unbilled Revenue</t>
  </si>
  <si>
    <t>Total Other Current Assets</t>
  </si>
  <si>
    <t>Total Current Assets</t>
  </si>
  <si>
    <t>check</t>
  </si>
  <si>
    <t>Noncurrent Assets</t>
  </si>
  <si>
    <t>Depreciation &amp; Amortization</t>
  </si>
  <si>
    <t>Accumulated Depreciation</t>
  </si>
  <si>
    <t>Accumulated Amortization</t>
  </si>
  <si>
    <t>Other Noncurrent Assets</t>
  </si>
  <si>
    <t>Patents &amp; Goodwill</t>
  </si>
  <si>
    <t>Furniture &amp; Equipment</t>
  </si>
  <si>
    <t>Computers &amp; Software</t>
  </si>
  <si>
    <t>Leasehold Improvements</t>
  </si>
  <si>
    <t>Total Fixed Assets</t>
  </si>
  <si>
    <t>Total Assets</t>
  </si>
  <si>
    <t>Liabilities and Shareholders Equity</t>
  </si>
  <si>
    <t>Current Liabilities</t>
  </si>
  <si>
    <t>Accounts Payable</t>
  </si>
  <si>
    <t>Accounts Payable (A/P)</t>
  </si>
  <si>
    <t>Total Accounts Payable</t>
  </si>
  <si>
    <t>Credit Cards</t>
  </si>
  <si>
    <t>Credit Card 1</t>
  </si>
  <si>
    <t>Credit Card 2</t>
  </si>
  <si>
    <t>Total Credit Cards Payable</t>
  </si>
  <si>
    <t>Notes/Short-Term Loans Payable</t>
  </si>
  <si>
    <t>Loan 1</t>
  </si>
  <si>
    <t>Loan 2</t>
  </si>
  <si>
    <t>Total Notes Payable</t>
  </si>
  <si>
    <t>Deferred Income/Advances from Customers</t>
  </si>
  <si>
    <t>Deferred Income - current</t>
  </si>
  <si>
    <t>Total Deferred Income</t>
  </si>
  <si>
    <t>Other Current Liabilities</t>
  </si>
  <si>
    <t>Accrued Expenses</t>
  </si>
  <si>
    <t>Accrued Income Taxes</t>
  </si>
  <si>
    <t>Total Other Current Liabilities</t>
  </si>
  <si>
    <t>Total Current Liabilities</t>
  </si>
  <si>
    <t>Long-Term Liabilities</t>
  </si>
  <si>
    <t>Long-term Debt</t>
  </si>
  <si>
    <t>Deferred Income Taxes</t>
  </si>
  <si>
    <t>Other Liabilities</t>
  </si>
  <si>
    <t>Total Long-Term Liabilities</t>
  </si>
  <si>
    <t>Total Liabilities</t>
  </si>
  <si>
    <t>Shareholder's Equity</t>
  </si>
  <si>
    <t>Paid-in Capital</t>
  </si>
  <si>
    <t>Common Stock</t>
  </si>
  <si>
    <t>Preferred Stock</t>
  </si>
  <si>
    <t>Capital Raising Round 1</t>
  </si>
  <si>
    <t>Capital Raising Round 2</t>
  </si>
  <si>
    <t>Capital Raising Round 3</t>
  </si>
  <si>
    <t>Retained Earnings</t>
  </si>
  <si>
    <t>Total Equity</t>
  </si>
  <si>
    <t>Total Liabilities and Equity</t>
  </si>
  <si>
    <t>Balance Sheet check</t>
  </si>
  <si>
    <t>Assets</t>
  </si>
  <si>
    <t>= Liabilities + Shareholder's Equity</t>
  </si>
  <si>
    <t>Cash Flow Statement</t>
  </si>
  <si>
    <t>Statement of Cash Flows</t>
  </si>
  <si>
    <t>Operations</t>
  </si>
  <si>
    <t>Net Income</t>
  </si>
  <si>
    <t>Depreciation</t>
  </si>
  <si>
    <t>Change in Current Assets</t>
  </si>
  <si>
    <t xml:space="preserve">Accounts Receivable </t>
  </si>
  <si>
    <t>Change in Current Liabilities</t>
  </si>
  <si>
    <t>Deferred Revenues</t>
  </si>
  <si>
    <t>Cash Flow from Operations</t>
  </si>
  <si>
    <t>Investing</t>
  </si>
  <si>
    <t>Change in Fixed Assets</t>
  </si>
  <si>
    <t>Cash Flow from Investing</t>
  </si>
  <si>
    <t>Financing</t>
  </si>
  <si>
    <t>Net Change in Credit Card/ Notes Payable</t>
  </si>
  <si>
    <t>Net borrowings (payments) on debt</t>
  </si>
  <si>
    <t>Cash Flow from Financing</t>
  </si>
  <si>
    <t>Beginning Cash Balance</t>
  </si>
  <si>
    <t>Ending Cash Balance</t>
  </si>
  <si>
    <t>Beginning Bal</t>
  </si>
  <si>
    <t>Change in Cash</t>
  </si>
  <si>
    <t>Model Components (aka spreadsheet tabs)</t>
  </si>
  <si>
    <t>2nd Tab</t>
  </si>
  <si>
    <t>3rd Tab</t>
  </si>
  <si>
    <t>Model Legend</t>
  </si>
  <si>
    <t>Inputs</t>
  </si>
  <si>
    <t>ABC</t>
  </si>
  <si>
    <t>These cells are where you'll input/update data (input roster file and new hire assumptions)</t>
  </si>
  <si>
    <t>Calculations</t>
  </si>
  <si>
    <t>These cells are formulas that produce model data, and are used in outputs. Don't modify the formulas in these cells.</t>
  </si>
  <si>
    <t>Outputs</t>
  </si>
  <si>
    <t>These cells remain black, and are linked to the inputs and sub-calculations. The formulas in these cells should remain unchanged.</t>
  </si>
  <si>
    <t>4th Tab</t>
  </si>
  <si>
    <t>How to use this template:</t>
  </si>
  <si>
    <t xml:space="preserve">This is template is designed to help finance professionals establish financial reporting best practices. The template contains formulas to prepopulate value on the Balance Sheet and Cash Flow based on input from other tabs.
To use the model: 
1. Replace the chart of accounts in each tab with the chart of accounts for your organization. 
2. Update the 'Model Start Date' value within this tab to the month on which you'd like to start the model.
3. Enter or copy the appropriate historical values into the report.
4. Validate that the calculations are working appropriately and utilize the 'checks' built into the report to ensure every account is accounted for appropriately. 
5. Happy reporting!
</t>
  </si>
  <si>
    <t>Use this tab to report on your Income Statement values.</t>
  </si>
  <si>
    <t>Use this tab to report on your Balance Sheet values.</t>
  </si>
  <si>
    <t>Use this tab to report on your Statement of Cash Flows.</t>
  </si>
  <si>
    <t>F9 Finance</t>
  </si>
  <si>
    <t>Pro Forma Financial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</si>
</sst>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
    <numFmt numFmtId="165" formatCode="[$-409]mmm\-yy"/>
    <numFmt numFmtId="166" formatCode="&quot;$&quot;#,##0.0000000000000000"/>
    <numFmt numFmtId="167" formatCode="&quot;$&quot;#,##0.000000000000"/>
    <numFmt numFmtId="168" formatCode="_(* #,##0_);_(* \(#,##0\);_(* &quot;-&quot;??_);_(@_)"/>
  </numFmts>
  <fonts count="37" x14ac:knownFonts="1">
    <font>
      <sz val="12"/>
      <color theme="1"/>
      <name val="Arial"/>
    </font>
    <font>
      <b/>
      <sz val="12"/>
      <color theme="1"/>
      <name val="Arial"/>
      <family val="2"/>
    </font>
    <font>
      <b/>
      <sz val="12"/>
      <color theme="1"/>
      <name val="Calibri"/>
      <family val="2"/>
    </font>
    <font>
      <sz val="11"/>
      <color theme="1"/>
      <name val="Calibri"/>
      <family val="2"/>
    </font>
    <font>
      <sz val="12"/>
      <color theme="1"/>
      <name val="Calibri"/>
      <family val="2"/>
    </font>
    <font>
      <sz val="12"/>
      <color rgb="FF0000FF"/>
      <name val="Calibri"/>
      <family val="2"/>
    </font>
    <font>
      <sz val="12"/>
      <name val="Arial"/>
      <family val="2"/>
    </font>
    <font>
      <sz val="12"/>
      <color theme="1"/>
      <name val="Arial"/>
      <family val="2"/>
    </font>
    <font>
      <b/>
      <sz val="16"/>
      <color rgb="FFF8F8F8"/>
      <name val="Calibri"/>
      <family val="2"/>
    </font>
    <font>
      <b/>
      <sz val="16"/>
      <color theme="0"/>
      <name val="Calibri"/>
      <family val="2"/>
    </font>
    <font>
      <sz val="12"/>
      <name val="Calibri"/>
      <family val="2"/>
    </font>
    <font>
      <b/>
      <sz val="12"/>
      <name val="Calibri"/>
      <family val="2"/>
    </font>
    <font>
      <sz val="14"/>
      <color rgb="FF000000"/>
      <name val="Verdana"/>
      <family val="2"/>
    </font>
    <font>
      <b/>
      <sz val="16"/>
      <color theme="0"/>
      <name val="Verdana"/>
      <family val="2"/>
    </font>
    <font>
      <sz val="16"/>
      <color rgb="FF000000"/>
      <name val="Verdana"/>
      <family val="2"/>
    </font>
    <font>
      <sz val="12"/>
      <color theme="1"/>
      <name val="Verdana"/>
      <family val="2"/>
    </font>
    <font>
      <b/>
      <sz val="12"/>
      <color rgb="FF000000"/>
      <name val="Verdana"/>
      <family val="2"/>
    </font>
    <font>
      <sz val="12"/>
      <color rgb="FF000087"/>
      <name val="Verdana"/>
      <family val="2"/>
    </font>
    <font>
      <i/>
      <sz val="10"/>
      <color theme="1"/>
      <name val="Verdana"/>
      <family val="2"/>
    </font>
    <font>
      <sz val="10"/>
      <name val="Verdana"/>
      <family val="2"/>
    </font>
    <font>
      <sz val="10"/>
      <color rgb="FF0000FF"/>
      <name val="Verdana"/>
      <family val="2"/>
    </font>
    <font>
      <sz val="10"/>
      <color theme="1"/>
      <name val="Verdana"/>
      <family val="2"/>
    </font>
    <font>
      <b/>
      <sz val="10"/>
      <color rgb="FFF8F8F8"/>
      <name val="Verdana"/>
      <family val="2"/>
    </font>
    <font>
      <b/>
      <sz val="10"/>
      <color theme="1"/>
      <name val="Verdana"/>
      <family val="2"/>
    </font>
    <font>
      <b/>
      <sz val="10"/>
      <color rgb="FF000000"/>
      <name val="Verdana"/>
      <family val="2"/>
    </font>
    <font>
      <sz val="10"/>
      <color rgb="FF000087"/>
      <name val="Verdana"/>
      <family val="2"/>
    </font>
    <font>
      <b/>
      <sz val="10"/>
      <name val="Verdana"/>
      <family val="2"/>
    </font>
    <font>
      <b/>
      <sz val="10"/>
      <color rgb="FF0000FF"/>
      <name val="Verdana"/>
      <family val="2"/>
    </font>
    <font>
      <sz val="12"/>
      <color rgb="FF000000"/>
      <name val="Verdana"/>
      <family val="2"/>
    </font>
    <font>
      <sz val="12"/>
      <color rgb="FF00008D"/>
      <name val="Verdana"/>
      <family val="2"/>
    </font>
    <font>
      <sz val="16"/>
      <color rgb="FF00008D"/>
      <name val="Verdana"/>
      <family val="2"/>
    </font>
    <font>
      <i/>
      <sz val="10"/>
      <name val="Verdana"/>
      <family val="2"/>
    </font>
    <font>
      <sz val="10"/>
      <color rgb="FFFF0000"/>
      <name val="Verdana"/>
      <family val="2"/>
    </font>
    <font>
      <i/>
      <sz val="10"/>
      <color rgb="FF000000"/>
      <name val="Verdana"/>
      <family val="2"/>
    </font>
    <font>
      <b/>
      <sz val="10"/>
      <color rgb="FFFF0000"/>
      <name val="Verdana"/>
      <family val="2"/>
    </font>
    <font>
      <b/>
      <sz val="14"/>
      <color theme="0"/>
      <name val="Verdana"/>
      <family val="2"/>
    </font>
    <font>
      <sz val="14"/>
      <color theme="0"/>
      <name val="Verdana"/>
      <family val="2"/>
    </font>
  </fonts>
  <fills count="11">
    <fill>
      <patternFill patternType="none"/>
    </fill>
    <fill>
      <patternFill patternType="gray125"/>
    </fill>
    <fill>
      <patternFill patternType="solid">
        <fgColor rgb="FFB7E3E4"/>
        <bgColor rgb="FFD0CECE"/>
      </patternFill>
    </fill>
    <fill>
      <patternFill patternType="solid">
        <fgColor rgb="FFB7E3E4"/>
        <bgColor rgb="FFE7E6E6"/>
      </patternFill>
    </fill>
    <fill>
      <patternFill patternType="solid">
        <fgColor rgb="FFB7E3E4"/>
        <bgColor rgb="FF999999"/>
      </patternFill>
    </fill>
    <fill>
      <patternFill patternType="solid">
        <fgColor rgb="FFF3F7FD"/>
        <bgColor indexed="64"/>
      </patternFill>
    </fill>
    <fill>
      <patternFill patternType="solid">
        <fgColor theme="0" tint="-4.9989318521683403E-2"/>
        <bgColor indexed="64"/>
      </patternFill>
    </fill>
    <fill>
      <patternFill patternType="solid">
        <fgColor theme="0"/>
        <bgColor indexed="64"/>
      </patternFill>
    </fill>
    <fill>
      <patternFill patternType="solid">
        <fgColor rgb="FFE6F6F6"/>
        <bgColor indexed="64"/>
      </patternFill>
    </fill>
    <fill>
      <patternFill patternType="solid">
        <fgColor rgb="FFB7E3E4"/>
        <bgColor indexed="64"/>
      </patternFill>
    </fill>
    <fill>
      <patternFill patternType="solid">
        <fgColor theme="9" tint="-0.249977111117893"/>
        <bgColor indexed="64"/>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double">
        <color rgb="FF000000"/>
      </top>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double">
        <color rgb="FF000000"/>
      </bottom>
      <diagonal/>
    </border>
    <border>
      <left style="thin">
        <color rgb="FFF3F7FD"/>
      </left>
      <right style="thin">
        <color rgb="FFF3F7FD"/>
      </right>
      <top style="thin">
        <color rgb="FFF3F7FD"/>
      </top>
      <bottom/>
      <diagonal/>
    </border>
    <border>
      <left/>
      <right/>
      <top/>
      <bottom style="thin">
        <color indexed="64"/>
      </bottom>
      <diagonal/>
    </border>
    <border>
      <left style="thin">
        <color rgb="FFF3F7FD"/>
      </left>
      <right style="thin">
        <color rgb="FFF3F7FD"/>
      </right>
      <top style="thin">
        <color rgb="FFF3F7FD"/>
      </top>
      <bottom style="thin">
        <color indexed="64"/>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thin">
        <color theme="0" tint="-0.249977111117893"/>
      </bottom>
      <diagonal/>
    </border>
    <border>
      <left/>
      <right/>
      <top/>
      <bottom style="thin">
        <color theme="0" tint="-0.249977111117893"/>
      </bottom>
      <diagonal/>
    </border>
    <border>
      <left/>
      <right style="thin">
        <color theme="4" tint="0.79998168889431442"/>
      </right>
      <top/>
      <bottom style="thin">
        <color theme="0" tint="-0.249977111117893"/>
      </bottom>
      <diagonal/>
    </border>
    <border>
      <left style="thin">
        <color rgb="FF61BFB9"/>
      </left>
      <right style="thin">
        <color rgb="FF61BFB9"/>
      </right>
      <top style="thin">
        <color rgb="FF61BFB9"/>
      </top>
      <bottom/>
      <diagonal/>
    </border>
    <border>
      <left style="thin">
        <color rgb="FF61BFB9"/>
      </left>
      <right style="thin">
        <color rgb="FF61BFB9"/>
      </right>
      <top/>
      <bottom style="thin">
        <color rgb="FF61BFB9"/>
      </bottom>
      <diagonal/>
    </border>
    <border>
      <left/>
      <right/>
      <top style="thin">
        <color rgb="FF61BFB9"/>
      </top>
      <bottom/>
      <diagonal/>
    </border>
    <border>
      <left style="thin">
        <color rgb="FF61BFB9"/>
      </left>
      <right style="thin">
        <color rgb="FF61BFB9"/>
      </right>
      <top style="thin">
        <color rgb="FF61BFB9"/>
      </top>
      <bottom style="thin">
        <color rgb="FF61BFB9"/>
      </bottom>
      <diagonal/>
    </border>
  </borders>
  <cellStyleXfs count="2">
    <xf numFmtId="0" fontId="0" fillId="0" borderId="0"/>
    <xf numFmtId="43" fontId="7" fillId="0" borderId="0" applyFont="0" applyFill="0" applyBorder="0" applyAlignment="0" applyProtection="0"/>
  </cellStyleXfs>
  <cellXfs count="128">
    <xf numFmtId="0" fontId="0" fillId="0" borderId="0" xfId="0"/>
    <xf numFmtId="164" fontId="4" fillId="0" borderId="0" xfId="0" applyNumberFormat="1" applyFont="1"/>
    <xf numFmtId="164" fontId="5" fillId="0" borderId="0" xfId="0" applyNumberFormat="1" applyFont="1"/>
    <xf numFmtId="164" fontId="2" fillId="0" borderId="0" xfId="0" applyNumberFormat="1" applyFont="1"/>
    <xf numFmtId="0" fontId="4" fillId="0" borderId="0" xfId="0" applyFont="1"/>
    <xf numFmtId="164" fontId="10" fillId="0" borderId="0" xfId="0" applyNumberFormat="1" applyFont="1"/>
    <xf numFmtId="0" fontId="1" fillId="0" borderId="0" xfId="0" applyFont="1"/>
    <xf numFmtId="0" fontId="6" fillId="0" borderId="0" xfId="0" applyFont="1"/>
    <xf numFmtId="0" fontId="10" fillId="0" borderId="0" xfId="0" applyFont="1"/>
    <xf numFmtId="166" fontId="10" fillId="0" borderId="0" xfId="0" applyNumberFormat="1" applyFont="1"/>
    <xf numFmtId="167" fontId="10" fillId="0" borderId="0" xfId="0" applyNumberFormat="1" applyFont="1"/>
    <xf numFmtId="0" fontId="10" fillId="0" borderId="1" xfId="0" applyFont="1" applyBorder="1"/>
    <xf numFmtId="0" fontId="11" fillId="0" borderId="0" xfId="0" applyFont="1"/>
    <xf numFmtId="0" fontId="12" fillId="6" borderId="0" xfId="0" applyFont="1" applyFill="1"/>
    <xf numFmtId="0" fontId="14" fillId="6" borderId="0" xfId="0" applyFont="1" applyFill="1"/>
    <xf numFmtId="164" fontId="18" fillId="0" borderId="0" xfId="0" applyNumberFormat="1" applyFont="1"/>
    <xf numFmtId="10" fontId="19" fillId="0" borderId="0" xfId="0" applyNumberFormat="1" applyFont="1"/>
    <xf numFmtId="164" fontId="20" fillId="0" borderId="0" xfId="0" applyNumberFormat="1" applyFont="1"/>
    <xf numFmtId="0" fontId="21" fillId="0" borderId="0" xfId="0" applyFont="1"/>
    <xf numFmtId="164" fontId="21" fillId="0" borderId="0" xfId="0" applyNumberFormat="1" applyFont="1"/>
    <xf numFmtId="164" fontId="21" fillId="0" borderId="0" xfId="0" applyNumberFormat="1" applyFont="1" applyAlignment="1">
      <alignment horizontal="center" vertical="center"/>
    </xf>
    <xf numFmtId="164" fontId="23" fillId="0" borderId="0" xfId="0" applyNumberFormat="1" applyFont="1" applyAlignment="1">
      <alignment horizontal="center" vertical="center"/>
    </xf>
    <xf numFmtId="164" fontId="24" fillId="0" borderId="0" xfId="0" applyNumberFormat="1" applyFont="1" applyAlignment="1">
      <alignment horizontal="center" vertical="center"/>
    </xf>
    <xf numFmtId="164" fontId="23" fillId="0" borderId="0" xfId="0" applyNumberFormat="1" applyFont="1"/>
    <xf numFmtId="164" fontId="25" fillId="5" borderId="0" xfId="0" applyNumberFormat="1" applyFont="1" applyFill="1"/>
    <xf numFmtId="164" fontId="25" fillId="0" borderId="0" xfId="0" applyNumberFormat="1" applyFont="1"/>
    <xf numFmtId="164" fontId="19" fillId="0" borderId="0" xfId="0" applyNumberFormat="1" applyFont="1"/>
    <xf numFmtId="164" fontId="23" fillId="0" borderId="4" xfId="0" applyNumberFormat="1" applyFont="1" applyBorder="1"/>
    <xf numFmtId="164" fontId="26" fillId="0" borderId="4" xfId="0" applyNumberFormat="1" applyFont="1" applyBorder="1"/>
    <xf numFmtId="164" fontId="27" fillId="0" borderId="0" xfId="0" applyNumberFormat="1" applyFont="1"/>
    <xf numFmtId="0" fontId="23" fillId="0" borderId="0" xfId="0" applyFont="1"/>
    <xf numFmtId="164" fontId="23" fillId="0" borderId="5" xfId="0" applyNumberFormat="1" applyFont="1" applyBorder="1"/>
    <xf numFmtId="164" fontId="26" fillId="0" borderId="5" xfId="0" applyNumberFormat="1" applyFont="1" applyBorder="1"/>
    <xf numFmtId="164" fontId="21" fillId="0" borderId="3" xfId="0" applyNumberFormat="1" applyFont="1" applyBorder="1"/>
    <xf numFmtId="164" fontId="19" fillId="0" borderId="3" xfId="0" applyNumberFormat="1" applyFont="1" applyBorder="1"/>
    <xf numFmtId="164" fontId="26" fillId="0" borderId="0" xfId="0" applyNumberFormat="1" applyFont="1"/>
    <xf numFmtId="164" fontId="23" fillId="0" borderId="1" xfId="0" applyNumberFormat="1" applyFont="1" applyBorder="1"/>
    <xf numFmtId="164" fontId="26" fillId="0" borderId="6" xfId="0" applyNumberFormat="1" applyFont="1" applyBorder="1"/>
    <xf numFmtId="164" fontId="21" fillId="2" borderId="1" xfId="0" applyNumberFormat="1" applyFont="1" applyFill="1" applyBorder="1"/>
    <xf numFmtId="164" fontId="19" fillId="2" borderId="6" xfId="0" applyNumberFormat="1" applyFont="1" applyFill="1" applyBorder="1"/>
    <xf numFmtId="164" fontId="23" fillId="0" borderId="6" xfId="0" applyNumberFormat="1" applyFont="1" applyBorder="1"/>
    <xf numFmtId="164" fontId="21" fillId="2" borderId="6" xfId="0" applyNumberFormat="1" applyFont="1" applyFill="1" applyBorder="1"/>
    <xf numFmtId="164" fontId="23" fillId="2" borderId="5" xfId="0" applyNumberFormat="1" applyFont="1" applyFill="1" applyBorder="1"/>
    <xf numFmtId="164" fontId="26" fillId="2" borderId="5" xfId="0" applyNumberFormat="1" applyFont="1" applyFill="1" applyBorder="1"/>
    <xf numFmtId="0" fontId="28" fillId="6" borderId="0" xfId="0" applyFont="1" applyFill="1"/>
    <xf numFmtId="0" fontId="29" fillId="6" borderId="0" xfId="0" applyFont="1" applyFill="1"/>
    <xf numFmtId="0" fontId="28" fillId="6" borderId="0" xfId="0" applyFont="1" applyFill="1" applyAlignment="1">
      <alignment horizontal="right" indent="1"/>
    </xf>
    <xf numFmtId="14" fontId="17" fillId="0" borderId="26" xfId="0" applyNumberFormat="1" applyFont="1" applyBorder="1" applyAlignment="1">
      <alignment horizontal="center"/>
    </xf>
    <xf numFmtId="0" fontId="28" fillId="6" borderId="25" xfId="0" applyFont="1" applyFill="1" applyBorder="1"/>
    <xf numFmtId="0" fontId="28" fillId="7" borderId="12" xfId="0" applyFont="1" applyFill="1" applyBorder="1" applyAlignment="1">
      <alignment horizontal="left" vertical="top" wrapText="1"/>
    </xf>
    <xf numFmtId="0" fontId="28" fillId="7" borderId="13" xfId="0" applyFont="1" applyFill="1" applyBorder="1" applyAlignment="1">
      <alignment horizontal="left" vertical="top" wrapText="1"/>
    </xf>
    <xf numFmtId="0" fontId="28" fillId="7" borderId="14" xfId="0" applyFont="1" applyFill="1" applyBorder="1" applyAlignment="1">
      <alignment horizontal="left" vertical="top" wrapText="1"/>
    </xf>
    <xf numFmtId="0" fontId="28" fillId="7" borderId="17" xfId="0" applyFont="1" applyFill="1" applyBorder="1" applyAlignment="1">
      <alignment horizontal="left" vertical="top" wrapText="1"/>
    </xf>
    <xf numFmtId="0" fontId="28" fillId="7" borderId="18" xfId="0" applyFont="1" applyFill="1" applyBorder="1" applyAlignment="1">
      <alignment horizontal="left" vertical="top" wrapText="1"/>
    </xf>
    <xf numFmtId="0" fontId="28" fillId="7" borderId="19" xfId="0" applyFont="1" applyFill="1" applyBorder="1" applyAlignment="1">
      <alignment horizontal="left" vertical="top" wrapText="1"/>
    </xf>
    <xf numFmtId="0" fontId="28" fillId="6" borderId="0" xfId="0" applyFont="1" applyFill="1" applyAlignment="1">
      <alignment vertical="center"/>
    </xf>
    <xf numFmtId="0" fontId="28" fillId="7" borderId="15" xfId="0" applyFont="1" applyFill="1" applyBorder="1" applyAlignment="1">
      <alignment horizontal="left" vertical="center" indent="1"/>
    </xf>
    <xf numFmtId="0" fontId="28" fillId="7" borderId="0" xfId="0" applyFont="1" applyFill="1" applyAlignment="1">
      <alignment vertical="center"/>
    </xf>
    <xf numFmtId="0" fontId="28" fillId="7" borderId="16" xfId="0" applyFont="1" applyFill="1" applyBorder="1" applyAlignment="1">
      <alignment vertical="center"/>
    </xf>
    <xf numFmtId="0" fontId="30" fillId="6" borderId="0" xfId="0" applyFont="1" applyFill="1"/>
    <xf numFmtId="165" fontId="23" fillId="0" borderId="0" xfId="0" applyNumberFormat="1" applyFont="1" applyAlignment="1">
      <alignment horizontal="center" vertical="center"/>
    </xf>
    <xf numFmtId="165" fontId="21" fillId="0" borderId="0" xfId="0" applyNumberFormat="1" applyFont="1" applyAlignment="1">
      <alignment horizontal="center" vertical="center"/>
    </xf>
    <xf numFmtId="164" fontId="19" fillId="0" borderId="1" xfId="0" applyNumberFormat="1" applyFont="1" applyBorder="1"/>
    <xf numFmtId="164" fontId="25" fillId="5" borderId="1" xfId="0" applyNumberFormat="1" applyFont="1" applyFill="1" applyBorder="1"/>
    <xf numFmtId="164" fontId="19" fillId="0" borderId="6" xfId="0" applyNumberFormat="1" applyFont="1" applyBorder="1"/>
    <xf numFmtId="164" fontId="19" fillId="0" borderId="4" xfId="0" applyNumberFormat="1" applyFont="1" applyBorder="1"/>
    <xf numFmtId="164" fontId="18" fillId="0" borderId="0" xfId="0" applyNumberFormat="1" applyFont="1" applyAlignment="1">
      <alignment horizontal="right"/>
    </xf>
    <xf numFmtId="164" fontId="31" fillId="0" borderId="0" xfId="0" applyNumberFormat="1" applyFont="1"/>
    <xf numFmtId="164" fontId="23" fillId="0" borderId="7" xfId="0" applyNumberFormat="1" applyFont="1" applyBorder="1"/>
    <xf numFmtId="164" fontId="26" fillId="0" borderId="8" xfId="0" applyNumberFormat="1" applyFont="1" applyBorder="1"/>
    <xf numFmtId="164" fontId="26" fillId="0" borderId="7" xfId="0" applyNumberFormat="1" applyFont="1" applyBorder="1"/>
    <xf numFmtId="0" fontId="23" fillId="3" borderId="1" xfId="0" applyFont="1" applyFill="1" applyBorder="1"/>
    <xf numFmtId="0" fontId="21" fillId="3" borderId="1" xfId="0" applyFont="1" applyFill="1" applyBorder="1"/>
    <xf numFmtId="164" fontId="18" fillId="3" borderId="1" xfId="0" applyNumberFormat="1" applyFont="1" applyFill="1" applyBorder="1" applyAlignment="1">
      <alignment horizontal="right"/>
    </xf>
    <xf numFmtId="164" fontId="31" fillId="3" borderId="1" xfId="0" applyNumberFormat="1" applyFont="1" applyFill="1" applyBorder="1"/>
    <xf numFmtId="0" fontId="23" fillId="4" borderId="1" xfId="0" applyFont="1" applyFill="1" applyBorder="1"/>
    <xf numFmtId="0" fontId="21" fillId="4" borderId="1" xfId="0" applyFont="1" applyFill="1" applyBorder="1"/>
    <xf numFmtId="0" fontId="19" fillId="4" borderId="1" xfId="0" applyFont="1" applyFill="1" applyBorder="1"/>
    <xf numFmtId="0" fontId="19" fillId="0" borderId="0" xfId="0" applyFont="1"/>
    <xf numFmtId="164" fontId="18" fillId="0" borderId="2" xfId="0" applyNumberFormat="1" applyFont="1" applyBorder="1" applyAlignment="1">
      <alignment horizontal="right"/>
    </xf>
    <xf numFmtId="164" fontId="31" fillId="0" borderId="2" xfId="0" applyNumberFormat="1" applyFont="1" applyBorder="1"/>
    <xf numFmtId="0" fontId="18" fillId="0" borderId="2" xfId="0" quotePrefix="1" applyFont="1" applyBorder="1" applyAlignment="1">
      <alignment horizontal="right"/>
    </xf>
    <xf numFmtId="0" fontId="23" fillId="0" borderId="0" xfId="0" applyFont="1" applyAlignment="1">
      <alignment horizontal="center"/>
    </xf>
    <xf numFmtId="0" fontId="21" fillId="0" borderId="0" xfId="0" applyFont="1" applyAlignment="1">
      <alignment horizontal="center"/>
    </xf>
    <xf numFmtId="164" fontId="18" fillId="0" borderId="2" xfId="0" applyNumberFormat="1" applyFont="1" applyBorder="1" applyAlignment="1">
      <alignment horizontal="center"/>
    </xf>
    <xf numFmtId="0" fontId="31" fillId="0" borderId="2" xfId="0" applyFont="1" applyBorder="1" applyAlignment="1">
      <alignment horizontal="center"/>
    </xf>
    <xf numFmtId="0" fontId="32" fillId="0" borderId="0" xfId="0" applyFont="1" applyAlignment="1">
      <alignment horizontal="center" vertical="center"/>
    </xf>
    <xf numFmtId="0" fontId="33" fillId="0" borderId="10" xfId="0" applyFont="1" applyBorder="1" applyAlignment="1">
      <alignment horizontal="center" vertical="center"/>
    </xf>
    <xf numFmtId="0" fontId="21" fillId="0" borderId="1" xfId="0" applyFont="1" applyBorder="1"/>
    <xf numFmtId="0" fontId="32" fillId="0" borderId="0" xfId="0" applyFont="1"/>
    <xf numFmtId="164" fontId="19" fillId="3" borderId="1" xfId="0" applyNumberFormat="1" applyFont="1" applyFill="1" applyBorder="1"/>
    <xf numFmtId="0" fontId="34" fillId="0" borderId="0" xfId="0" applyFont="1"/>
    <xf numFmtId="0" fontId="23" fillId="0" borderId="1" xfId="0" applyFont="1" applyBorder="1"/>
    <xf numFmtId="164" fontId="26" fillId="0" borderId="1" xfId="0" applyNumberFormat="1" applyFont="1" applyBorder="1"/>
    <xf numFmtId="164" fontId="26" fillId="3" borderId="1" xfId="0" applyNumberFormat="1" applyFont="1" applyFill="1" applyBorder="1"/>
    <xf numFmtId="0" fontId="16" fillId="7" borderId="15" xfId="0" applyFont="1" applyFill="1" applyBorder="1" applyAlignment="1">
      <alignment horizontal="left" vertical="center" indent="1"/>
    </xf>
    <xf numFmtId="0" fontId="16" fillId="7" borderId="20" xfId="0" applyFont="1" applyFill="1" applyBorder="1" applyAlignment="1">
      <alignment horizontal="left" vertical="center" indent="1"/>
    </xf>
    <xf numFmtId="168" fontId="15" fillId="9" borderId="23" xfId="1" applyNumberFormat="1" applyFont="1" applyFill="1" applyBorder="1" applyAlignment="1">
      <alignment horizontal="center" vertical="center"/>
    </xf>
    <xf numFmtId="168" fontId="15" fillId="9" borderId="24" xfId="1" applyNumberFormat="1" applyFont="1" applyFill="1" applyBorder="1" applyAlignment="1">
      <alignment horizontal="center" vertical="center"/>
    </xf>
    <xf numFmtId="0" fontId="28" fillId="7" borderId="0" xfId="0" applyFont="1" applyFill="1" applyAlignment="1">
      <alignment horizontal="left" vertical="center" wrapText="1"/>
    </xf>
    <xf numFmtId="0" fontId="28" fillId="7" borderId="16" xfId="0" applyFont="1" applyFill="1" applyBorder="1" applyAlignment="1">
      <alignment horizontal="left" vertical="center" wrapText="1"/>
    </xf>
    <xf numFmtId="0" fontId="28" fillId="7" borderId="21" xfId="0" applyFont="1" applyFill="1" applyBorder="1" applyAlignment="1">
      <alignment horizontal="left" vertical="center" wrapText="1"/>
    </xf>
    <xf numFmtId="0" fontId="28" fillId="7" borderId="22" xfId="0" applyFont="1" applyFill="1" applyBorder="1" applyAlignment="1">
      <alignment horizontal="left" vertical="center" wrapText="1"/>
    </xf>
    <xf numFmtId="0" fontId="16" fillId="7" borderId="15" xfId="0" applyFont="1" applyFill="1" applyBorder="1" applyAlignment="1">
      <alignment horizontal="left" vertical="center" wrapText="1" indent="1"/>
    </xf>
    <xf numFmtId="0" fontId="16" fillId="7" borderId="20" xfId="0" applyFont="1" applyFill="1" applyBorder="1" applyAlignment="1">
      <alignment horizontal="left" vertical="center" wrapText="1" indent="1"/>
    </xf>
    <xf numFmtId="0" fontId="28" fillId="7" borderId="0" xfId="0" applyFont="1" applyFill="1" applyAlignment="1">
      <alignment vertical="center" wrapText="1"/>
    </xf>
    <xf numFmtId="0" fontId="28" fillId="7" borderId="21" xfId="0" applyFont="1" applyFill="1" applyBorder="1" applyAlignment="1">
      <alignment vertical="center" wrapText="1"/>
    </xf>
    <xf numFmtId="0" fontId="28" fillId="7" borderId="16" xfId="0" applyFont="1" applyFill="1" applyBorder="1" applyAlignment="1">
      <alignment vertical="center" wrapText="1"/>
    </xf>
    <xf numFmtId="0" fontId="28" fillId="7" borderId="22" xfId="0" applyFont="1" applyFill="1" applyBorder="1" applyAlignment="1">
      <alignment vertical="center" wrapText="1"/>
    </xf>
    <xf numFmtId="168" fontId="17" fillId="5" borderId="23" xfId="1" applyNumberFormat="1" applyFont="1" applyFill="1" applyBorder="1" applyAlignment="1">
      <alignment horizontal="center" vertical="center"/>
    </xf>
    <xf numFmtId="168" fontId="17" fillId="5" borderId="24" xfId="1" applyNumberFormat="1" applyFont="1" applyFill="1" applyBorder="1" applyAlignment="1">
      <alignment horizontal="center" vertical="center"/>
    </xf>
    <xf numFmtId="3" fontId="15" fillId="8" borderId="23" xfId="1" applyNumberFormat="1" applyFont="1" applyFill="1" applyBorder="1" applyAlignment="1">
      <alignment horizontal="center" vertical="center"/>
    </xf>
    <xf numFmtId="3" fontId="15" fillId="8" borderId="24" xfId="1" applyNumberFormat="1" applyFont="1" applyFill="1" applyBorder="1" applyAlignment="1">
      <alignment horizontal="center" vertical="center"/>
    </xf>
    <xf numFmtId="0" fontId="28" fillId="7" borderId="15" xfId="0" applyFont="1" applyFill="1" applyBorder="1" applyAlignment="1">
      <alignment horizontal="left" vertical="top" wrapText="1"/>
    </xf>
    <xf numFmtId="0" fontId="28" fillId="7" borderId="0" xfId="0" applyFont="1" applyFill="1" applyAlignment="1">
      <alignment horizontal="left" vertical="top" wrapText="1"/>
    </xf>
    <xf numFmtId="0" fontId="28" fillId="7" borderId="16" xfId="0" applyFont="1" applyFill="1" applyBorder="1" applyAlignment="1">
      <alignment horizontal="left" vertical="top" wrapText="1"/>
    </xf>
    <xf numFmtId="0" fontId="28" fillId="7" borderId="17" xfId="0" applyFont="1" applyFill="1" applyBorder="1" applyAlignment="1">
      <alignment horizontal="left" vertical="top" wrapText="1"/>
    </xf>
    <xf numFmtId="0" fontId="28" fillId="7" borderId="18" xfId="0" applyFont="1" applyFill="1" applyBorder="1" applyAlignment="1">
      <alignment horizontal="left" vertical="top" wrapText="1"/>
    </xf>
    <xf numFmtId="0" fontId="28" fillId="7" borderId="19" xfId="0" applyFont="1" applyFill="1" applyBorder="1" applyAlignment="1">
      <alignment horizontal="left" vertical="top" wrapText="1"/>
    </xf>
    <xf numFmtId="0" fontId="35" fillId="10" borderId="0" xfId="0" applyFont="1" applyFill="1"/>
    <xf numFmtId="0" fontId="36" fillId="10" borderId="0" xfId="0" applyFont="1" applyFill="1"/>
    <xf numFmtId="0" fontId="13" fillId="10" borderId="0" xfId="0" applyFont="1" applyFill="1" applyAlignment="1">
      <alignment horizontal="center" vertical="center"/>
    </xf>
    <xf numFmtId="0" fontId="8" fillId="10" borderId="0" xfId="0" applyFont="1" applyFill="1" applyAlignment="1">
      <alignment vertical="center"/>
    </xf>
    <xf numFmtId="0" fontId="3" fillId="10" borderId="0" xfId="0" applyFont="1" applyFill="1"/>
    <xf numFmtId="17" fontId="22" fillId="10" borderId="9" xfId="0" quotePrefix="1" applyNumberFormat="1" applyFont="1" applyFill="1" applyBorder="1" applyAlignment="1">
      <alignment horizontal="center"/>
    </xf>
    <xf numFmtId="0" fontId="9" fillId="10" borderId="0" xfId="0" applyFont="1" applyFill="1" applyAlignment="1">
      <alignment horizontal="center" vertical="center"/>
    </xf>
    <xf numFmtId="0" fontId="13" fillId="10" borderId="0" xfId="0" applyFont="1" applyFill="1" applyAlignment="1">
      <alignment horizontal="left" vertical="center" indent="2"/>
    </xf>
    <xf numFmtId="17" fontId="22" fillId="10" borderId="11" xfId="0" quotePrefix="1" applyNumberFormat="1" applyFont="1" applyFill="1" applyBorder="1" applyAlignment="1">
      <alignment horizontal="center"/>
    </xf>
  </cellXfs>
  <cellStyles count="2">
    <cellStyle name="Comma" xfId="1" builtinId="3"/>
    <cellStyle name="Normal" xfId="0" builtinId="0"/>
  </cellStyles>
  <dxfs count="2">
    <dxf>
      <fill>
        <patternFill patternType="solid">
          <fgColor rgb="FFF4CCCC"/>
          <bgColor rgb="FFF4CCCC"/>
        </patternFill>
      </fill>
    </dxf>
    <dxf>
      <fill>
        <patternFill patternType="solid">
          <fgColor rgb="FFF4CCCC"/>
          <bgColor rgb="FFF4CCCC"/>
        </patternFill>
      </fill>
    </dxf>
  </dxfs>
  <tableStyles count="0" defaultTableStyle="TableStyleMedium2" defaultPivotStyle="PivotStyleLight16"/>
  <colors>
    <mruColors>
      <color rgb="FF000087"/>
      <color rgb="FFF3F7FD"/>
      <color rgb="FF61BFB9"/>
      <color rgb="FFB7E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584200</xdr:colOff>
      <xdr:row>0</xdr:row>
      <xdr:rowOff>76200</xdr:rowOff>
    </xdr:from>
    <xdr:to>
      <xdr:col>9</xdr:col>
      <xdr:colOff>711200</xdr:colOff>
      <xdr:row>4</xdr:row>
      <xdr:rowOff>76200</xdr:rowOff>
    </xdr:to>
    <xdr:pic>
      <xdr:nvPicPr>
        <xdr:cNvPr id="3" name="Picture 2">
          <a:extLst>
            <a:ext uri="{FF2B5EF4-FFF2-40B4-BE49-F238E27FC236}">
              <a16:creationId xmlns:a16="http://schemas.microsoft.com/office/drawing/2014/main" id="{40CC8398-40D1-9F98-809A-4F97EB01BBA4}"/>
            </a:ext>
          </a:extLst>
        </xdr:cNvPr>
        <xdr:cNvPicPr>
          <a:picLocks noChangeAspect="1"/>
        </xdr:cNvPicPr>
      </xdr:nvPicPr>
      <xdr:blipFill>
        <a:blip xmlns:r="http://schemas.openxmlformats.org/officeDocument/2006/relationships" r:embed="rId1"/>
        <a:stretch>
          <a:fillRect/>
        </a:stretch>
      </xdr:blipFill>
      <xdr:spPr>
        <a:xfrm>
          <a:off x="6705600" y="76200"/>
          <a:ext cx="914400" cy="914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09C9-833C-4FD8-B230-18021BB986E2}">
  <sheetPr>
    <tabColor rgb="FF61BFB9"/>
  </sheetPr>
  <dimension ref="B2:N54"/>
  <sheetViews>
    <sheetView tabSelected="1" workbookViewId="0">
      <selection activeCell="B44" sqref="B44:J44"/>
    </sheetView>
  </sheetViews>
  <sheetFormatPr baseColWidth="10" defaultColWidth="8.85546875" defaultRowHeight="16" x14ac:dyDescent="0.2"/>
  <cols>
    <col min="1" max="1" width="2.7109375" style="44" customWidth="1"/>
    <col min="2" max="2" width="4.42578125" style="44" customWidth="1"/>
    <col min="3" max="3" width="17.42578125" style="44" customWidth="1"/>
    <col min="4" max="13" width="8.85546875" style="44"/>
    <col min="14" max="14" width="12.28515625" style="44" customWidth="1"/>
    <col min="15" max="16384" width="8.85546875" style="44"/>
  </cols>
  <sheetData>
    <row r="2" spans="2:14" ht="20" x14ac:dyDescent="0.2">
      <c r="B2" s="14" t="s">
        <v>177</v>
      </c>
    </row>
    <row r="3" spans="2:14" s="45" customFormat="1" ht="20" x14ac:dyDescent="0.2">
      <c r="B3" s="59" t="s">
        <v>178</v>
      </c>
    </row>
    <row r="6" spans="2:14" s="13" customFormat="1" ht="18" x14ac:dyDescent="0.2">
      <c r="B6" s="119" t="s">
        <v>172</v>
      </c>
      <c r="C6" s="119"/>
      <c r="D6" s="120"/>
      <c r="E6" s="120"/>
      <c r="F6" s="120"/>
      <c r="G6" s="120"/>
      <c r="H6" s="120"/>
      <c r="I6" s="120"/>
      <c r="J6" s="120"/>
    </row>
    <row r="7" spans="2:14" ht="7" customHeight="1" x14ac:dyDescent="0.2"/>
    <row r="8" spans="2:14" ht="16" customHeight="1" x14ac:dyDescent="0.2">
      <c r="C8" s="113" t="s">
        <v>173</v>
      </c>
      <c r="D8" s="114"/>
      <c r="E8" s="114"/>
      <c r="F8" s="114"/>
      <c r="G8" s="114"/>
      <c r="H8" s="114"/>
      <c r="I8" s="114"/>
      <c r="J8" s="115"/>
    </row>
    <row r="9" spans="2:14" x14ac:dyDescent="0.2">
      <c r="C9" s="113"/>
      <c r="D9" s="114"/>
      <c r="E9" s="114"/>
      <c r="F9" s="114"/>
      <c r="G9" s="114"/>
      <c r="H9" s="114"/>
      <c r="I9" s="114"/>
      <c r="J9" s="115"/>
    </row>
    <row r="10" spans="2:14" x14ac:dyDescent="0.2">
      <c r="C10" s="113"/>
      <c r="D10" s="114"/>
      <c r="E10" s="114"/>
      <c r="F10" s="114"/>
      <c r="G10" s="114"/>
      <c r="H10" s="114"/>
      <c r="I10" s="114"/>
      <c r="J10" s="115"/>
    </row>
    <row r="11" spans="2:14" x14ac:dyDescent="0.2">
      <c r="C11" s="113"/>
      <c r="D11" s="114"/>
      <c r="E11" s="114"/>
      <c r="F11" s="114"/>
      <c r="G11" s="114"/>
      <c r="H11" s="114"/>
      <c r="I11" s="114"/>
      <c r="J11" s="115"/>
      <c r="M11" s="46" t="s">
        <v>1</v>
      </c>
      <c r="N11" s="47">
        <v>45292</v>
      </c>
    </row>
    <row r="12" spans="2:14" x14ac:dyDescent="0.2">
      <c r="C12" s="113"/>
      <c r="D12" s="114"/>
      <c r="E12" s="114"/>
      <c r="F12" s="114"/>
      <c r="G12" s="114"/>
      <c r="H12" s="114"/>
      <c r="I12" s="114"/>
      <c r="J12" s="115"/>
      <c r="N12" s="48"/>
    </row>
    <row r="13" spans="2:14" x14ac:dyDescent="0.2">
      <c r="C13" s="113"/>
      <c r="D13" s="114"/>
      <c r="E13" s="114"/>
      <c r="F13" s="114"/>
      <c r="G13" s="114"/>
      <c r="H13" s="114"/>
      <c r="I13" s="114"/>
      <c r="J13" s="115"/>
    </row>
    <row r="14" spans="2:14" x14ac:dyDescent="0.2">
      <c r="C14" s="113"/>
      <c r="D14" s="114"/>
      <c r="E14" s="114"/>
      <c r="F14" s="114"/>
      <c r="G14" s="114"/>
      <c r="H14" s="114"/>
      <c r="I14" s="114"/>
      <c r="J14" s="115"/>
    </row>
    <row r="15" spans="2:14" x14ac:dyDescent="0.2">
      <c r="C15" s="113"/>
      <c r="D15" s="114"/>
      <c r="E15" s="114"/>
      <c r="F15" s="114"/>
      <c r="G15" s="114"/>
      <c r="H15" s="114"/>
      <c r="I15" s="114"/>
      <c r="J15" s="115"/>
    </row>
    <row r="16" spans="2:14" x14ac:dyDescent="0.2">
      <c r="C16" s="113"/>
      <c r="D16" s="114"/>
      <c r="E16" s="114"/>
      <c r="F16" s="114"/>
      <c r="G16" s="114"/>
      <c r="H16" s="114"/>
      <c r="I16" s="114"/>
      <c r="J16" s="115"/>
    </row>
    <row r="17" spans="2:10" x14ac:dyDescent="0.2">
      <c r="C17" s="113"/>
      <c r="D17" s="114"/>
      <c r="E17" s="114"/>
      <c r="F17" s="114"/>
      <c r="G17" s="114"/>
      <c r="H17" s="114"/>
      <c r="I17" s="114"/>
      <c r="J17" s="115"/>
    </row>
    <row r="18" spans="2:10" x14ac:dyDescent="0.2">
      <c r="C18" s="113"/>
      <c r="D18" s="114"/>
      <c r="E18" s="114"/>
      <c r="F18" s="114"/>
      <c r="G18" s="114"/>
      <c r="H18" s="114"/>
      <c r="I18" s="114"/>
      <c r="J18" s="115"/>
    </row>
    <row r="19" spans="2:10" x14ac:dyDescent="0.2">
      <c r="C19" s="113"/>
      <c r="D19" s="114"/>
      <c r="E19" s="114"/>
      <c r="F19" s="114"/>
      <c r="G19" s="114"/>
      <c r="H19" s="114"/>
      <c r="I19" s="114"/>
      <c r="J19" s="115"/>
    </row>
    <row r="20" spans="2:10" x14ac:dyDescent="0.2">
      <c r="C20" s="113"/>
      <c r="D20" s="114"/>
      <c r="E20" s="114"/>
      <c r="F20" s="114"/>
      <c r="G20" s="114"/>
      <c r="H20" s="114"/>
      <c r="I20" s="114"/>
      <c r="J20" s="115"/>
    </row>
    <row r="21" spans="2:10" x14ac:dyDescent="0.2">
      <c r="C21" s="113"/>
      <c r="D21" s="114"/>
      <c r="E21" s="114"/>
      <c r="F21" s="114"/>
      <c r="G21" s="114"/>
      <c r="H21" s="114"/>
      <c r="I21" s="114"/>
      <c r="J21" s="115"/>
    </row>
    <row r="22" spans="2:10" x14ac:dyDescent="0.2">
      <c r="C22" s="113"/>
      <c r="D22" s="114"/>
      <c r="E22" s="114"/>
      <c r="F22" s="114"/>
      <c r="G22" s="114"/>
      <c r="H22" s="114"/>
      <c r="I22" s="114"/>
      <c r="J22" s="115"/>
    </row>
    <row r="23" spans="2:10" x14ac:dyDescent="0.2">
      <c r="C23" s="113"/>
      <c r="D23" s="114"/>
      <c r="E23" s="114"/>
      <c r="F23" s="114"/>
      <c r="G23" s="114"/>
      <c r="H23" s="114"/>
      <c r="I23" s="114"/>
      <c r="J23" s="115"/>
    </row>
    <row r="24" spans="2:10" x14ac:dyDescent="0.2">
      <c r="C24" s="113"/>
      <c r="D24" s="114"/>
      <c r="E24" s="114"/>
      <c r="F24" s="114"/>
      <c r="G24" s="114"/>
      <c r="H24" s="114"/>
      <c r="I24" s="114"/>
      <c r="J24" s="115"/>
    </row>
    <row r="25" spans="2:10" x14ac:dyDescent="0.2">
      <c r="C25" s="113"/>
      <c r="D25" s="114"/>
      <c r="E25" s="114"/>
      <c r="F25" s="114"/>
      <c r="G25" s="114"/>
      <c r="H25" s="114"/>
      <c r="I25" s="114"/>
      <c r="J25" s="115"/>
    </row>
    <row r="26" spans="2:10" ht="25" customHeight="1" x14ac:dyDescent="0.2">
      <c r="C26" s="116"/>
      <c r="D26" s="117"/>
      <c r="E26" s="117"/>
      <c r="F26" s="117"/>
      <c r="G26" s="117"/>
      <c r="H26" s="117"/>
      <c r="I26" s="117"/>
      <c r="J26" s="118"/>
    </row>
    <row r="28" spans="2:10" s="13" customFormat="1" ht="18" x14ac:dyDescent="0.2">
      <c r="B28" s="119" t="s">
        <v>160</v>
      </c>
      <c r="C28" s="119"/>
      <c r="D28" s="120"/>
      <c r="E28" s="120"/>
      <c r="F28" s="120"/>
      <c r="G28" s="120"/>
      <c r="H28" s="120"/>
      <c r="I28" s="120"/>
      <c r="J28" s="120"/>
    </row>
    <row r="29" spans="2:10" ht="7" customHeight="1" x14ac:dyDescent="0.2">
      <c r="C29" s="49"/>
      <c r="D29" s="50"/>
      <c r="E29" s="50"/>
      <c r="F29" s="50"/>
      <c r="G29" s="50"/>
      <c r="H29" s="50"/>
      <c r="I29" s="50"/>
      <c r="J29" s="51"/>
    </row>
    <row r="30" spans="2:10" x14ac:dyDescent="0.2">
      <c r="C30" s="103" t="s">
        <v>2</v>
      </c>
      <c r="D30" s="105" t="s">
        <v>161</v>
      </c>
      <c r="E30" s="105" t="s">
        <v>174</v>
      </c>
      <c r="F30" s="105"/>
      <c r="G30" s="105"/>
      <c r="H30" s="105"/>
      <c r="I30" s="105"/>
      <c r="J30" s="107"/>
    </row>
    <row r="31" spans="2:10" x14ac:dyDescent="0.2">
      <c r="C31" s="103"/>
      <c r="D31" s="105"/>
      <c r="E31" s="105"/>
      <c r="F31" s="105"/>
      <c r="G31" s="105"/>
      <c r="H31" s="105"/>
      <c r="I31" s="105"/>
      <c r="J31" s="107"/>
    </row>
    <row r="32" spans="2:10" x14ac:dyDescent="0.2">
      <c r="C32" s="103"/>
      <c r="D32" s="105"/>
      <c r="E32" s="105"/>
      <c r="F32" s="105"/>
      <c r="G32" s="105"/>
      <c r="H32" s="105"/>
      <c r="I32" s="105"/>
      <c r="J32" s="107"/>
    </row>
    <row r="33" spans="2:10" x14ac:dyDescent="0.2">
      <c r="C33" s="103"/>
      <c r="D33" s="105"/>
      <c r="E33" s="105"/>
      <c r="F33" s="105"/>
      <c r="G33" s="105"/>
      <c r="H33" s="105"/>
      <c r="I33" s="105"/>
      <c r="J33" s="107"/>
    </row>
    <row r="34" spans="2:10" x14ac:dyDescent="0.2">
      <c r="C34" s="103"/>
      <c r="D34" s="105"/>
      <c r="E34" s="105"/>
      <c r="F34" s="105"/>
      <c r="G34" s="105"/>
      <c r="H34" s="105"/>
      <c r="I34" s="105"/>
      <c r="J34" s="107"/>
    </row>
    <row r="35" spans="2:10" x14ac:dyDescent="0.2">
      <c r="C35" s="104"/>
      <c r="D35" s="106"/>
      <c r="E35" s="106"/>
      <c r="F35" s="106"/>
      <c r="G35" s="106"/>
      <c r="H35" s="106"/>
      <c r="I35" s="106"/>
      <c r="J35" s="108"/>
    </row>
    <row r="36" spans="2:10" ht="18" customHeight="1" x14ac:dyDescent="0.2">
      <c r="C36" s="103" t="s">
        <v>69</v>
      </c>
      <c r="D36" s="105" t="s">
        <v>162</v>
      </c>
      <c r="E36" s="105" t="s">
        <v>175</v>
      </c>
      <c r="F36" s="105"/>
      <c r="G36" s="105"/>
      <c r="H36" s="105"/>
      <c r="I36" s="105"/>
      <c r="J36" s="107"/>
    </row>
    <row r="37" spans="2:10" x14ac:dyDescent="0.2">
      <c r="C37" s="103"/>
      <c r="D37" s="105"/>
      <c r="E37" s="105"/>
      <c r="F37" s="105"/>
      <c r="G37" s="105"/>
      <c r="H37" s="105"/>
      <c r="I37" s="105"/>
      <c r="J37" s="107"/>
    </row>
    <row r="38" spans="2:10" x14ac:dyDescent="0.2">
      <c r="C38" s="104"/>
      <c r="D38" s="106"/>
      <c r="E38" s="106"/>
      <c r="F38" s="106"/>
      <c r="G38" s="106"/>
      <c r="H38" s="106"/>
      <c r="I38" s="106"/>
      <c r="J38" s="108"/>
    </row>
    <row r="39" spans="2:10" ht="18" customHeight="1" x14ac:dyDescent="0.2">
      <c r="C39" s="103" t="s">
        <v>139</v>
      </c>
      <c r="D39" s="105" t="s">
        <v>171</v>
      </c>
      <c r="E39" s="105" t="s">
        <v>176</v>
      </c>
      <c r="F39" s="105"/>
      <c r="G39" s="105"/>
      <c r="H39" s="105"/>
      <c r="I39" s="105"/>
      <c r="J39" s="107"/>
    </row>
    <row r="40" spans="2:10" x14ac:dyDescent="0.2">
      <c r="C40" s="103"/>
      <c r="D40" s="105"/>
      <c r="E40" s="105"/>
      <c r="F40" s="105"/>
      <c r="G40" s="105"/>
      <c r="H40" s="105"/>
      <c r="I40" s="105"/>
      <c r="J40" s="107"/>
    </row>
    <row r="41" spans="2:10" x14ac:dyDescent="0.2">
      <c r="C41" s="104"/>
      <c r="D41" s="106"/>
      <c r="E41" s="106"/>
      <c r="F41" s="106"/>
      <c r="G41" s="106"/>
      <c r="H41" s="106"/>
      <c r="I41" s="106"/>
      <c r="J41" s="108"/>
    </row>
    <row r="42" spans="2:10" ht="7" customHeight="1" x14ac:dyDescent="0.2">
      <c r="C42" s="52"/>
      <c r="D42" s="53"/>
      <c r="E42" s="53"/>
      <c r="F42" s="53"/>
      <c r="G42" s="53"/>
      <c r="H42" s="53"/>
      <c r="I42" s="53"/>
      <c r="J42" s="54"/>
    </row>
    <row r="44" spans="2:10" s="13" customFormat="1" ht="18" x14ac:dyDescent="0.2">
      <c r="B44" s="119" t="s">
        <v>163</v>
      </c>
      <c r="C44" s="119"/>
      <c r="D44" s="120"/>
      <c r="E44" s="120"/>
      <c r="F44" s="120"/>
      <c r="G44" s="120"/>
      <c r="H44" s="120"/>
      <c r="I44" s="120"/>
      <c r="J44" s="120"/>
    </row>
    <row r="45" spans="2:10" ht="7" customHeight="1" x14ac:dyDescent="0.2">
      <c r="C45" s="49"/>
      <c r="D45" s="50"/>
      <c r="E45" s="50"/>
      <c r="F45" s="50"/>
      <c r="G45" s="50"/>
      <c r="H45" s="50"/>
      <c r="I45" s="50"/>
      <c r="J45" s="51"/>
    </row>
    <row r="46" spans="2:10" s="55" customFormat="1" ht="16" customHeight="1" x14ac:dyDescent="0.2">
      <c r="C46" s="95" t="s">
        <v>164</v>
      </c>
      <c r="D46" s="109" t="s">
        <v>165</v>
      </c>
      <c r="E46" s="99" t="s">
        <v>166</v>
      </c>
      <c r="F46" s="99"/>
      <c r="G46" s="99"/>
      <c r="H46" s="99"/>
      <c r="I46" s="99"/>
      <c r="J46" s="100"/>
    </row>
    <row r="47" spans="2:10" s="55" customFormat="1" x14ac:dyDescent="0.2">
      <c r="C47" s="96"/>
      <c r="D47" s="110"/>
      <c r="E47" s="101"/>
      <c r="F47" s="101"/>
      <c r="G47" s="101"/>
      <c r="H47" s="101"/>
      <c r="I47" s="101"/>
      <c r="J47" s="102"/>
    </row>
    <row r="48" spans="2:10" s="55" customFormat="1" x14ac:dyDescent="0.2">
      <c r="C48" s="56"/>
      <c r="D48" s="57"/>
      <c r="E48" s="57"/>
      <c r="F48" s="57"/>
      <c r="G48" s="57"/>
      <c r="H48" s="57"/>
      <c r="I48" s="57"/>
      <c r="J48" s="58"/>
    </row>
    <row r="49" spans="3:10" s="55" customFormat="1" x14ac:dyDescent="0.2">
      <c r="C49" s="95" t="s">
        <v>167</v>
      </c>
      <c r="D49" s="111" t="s">
        <v>165</v>
      </c>
      <c r="E49" s="99" t="s">
        <v>168</v>
      </c>
      <c r="F49" s="99"/>
      <c r="G49" s="99"/>
      <c r="H49" s="99"/>
      <c r="I49" s="99"/>
      <c r="J49" s="100"/>
    </row>
    <row r="50" spans="3:10" s="55" customFormat="1" x14ac:dyDescent="0.2">
      <c r="C50" s="96"/>
      <c r="D50" s="112"/>
      <c r="E50" s="101"/>
      <c r="F50" s="101"/>
      <c r="G50" s="101"/>
      <c r="H50" s="101"/>
      <c r="I50" s="101"/>
      <c r="J50" s="102"/>
    </row>
    <row r="51" spans="3:10" s="55" customFormat="1" x14ac:dyDescent="0.2">
      <c r="C51" s="56"/>
      <c r="D51" s="57"/>
      <c r="E51" s="57"/>
      <c r="F51" s="57"/>
      <c r="G51" s="57"/>
      <c r="H51" s="57"/>
      <c r="I51" s="57"/>
      <c r="J51" s="58"/>
    </row>
    <row r="52" spans="3:10" s="55" customFormat="1" x14ac:dyDescent="0.2">
      <c r="C52" s="95" t="s">
        <v>169</v>
      </c>
      <c r="D52" s="97" t="s">
        <v>165</v>
      </c>
      <c r="E52" s="99" t="s">
        <v>170</v>
      </c>
      <c r="F52" s="99"/>
      <c r="G52" s="99"/>
      <c r="H52" s="99"/>
      <c r="I52" s="99"/>
      <c r="J52" s="100"/>
    </row>
    <row r="53" spans="3:10" s="55" customFormat="1" ht="41" customHeight="1" x14ac:dyDescent="0.2">
      <c r="C53" s="96"/>
      <c r="D53" s="98"/>
      <c r="E53" s="101"/>
      <c r="F53" s="101"/>
      <c r="G53" s="101"/>
      <c r="H53" s="101"/>
      <c r="I53" s="101"/>
      <c r="J53" s="102"/>
    </row>
    <row r="54" spans="3:10" ht="7" customHeight="1" x14ac:dyDescent="0.2">
      <c r="C54" s="52"/>
      <c r="D54" s="53"/>
      <c r="E54" s="53"/>
      <c r="F54" s="53"/>
      <c r="G54" s="53"/>
      <c r="H54" s="53"/>
      <c r="I54" s="53"/>
      <c r="J54" s="54"/>
    </row>
  </sheetData>
  <mergeCells count="19">
    <mergeCell ref="C8:J26"/>
    <mergeCell ref="C30:C35"/>
    <mergeCell ref="D30:D35"/>
    <mergeCell ref="E30:J35"/>
    <mergeCell ref="C36:C38"/>
    <mergeCell ref="D36:D38"/>
    <mergeCell ref="E36:J38"/>
    <mergeCell ref="C52:C53"/>
    <mergeCell ref="D52:D53"/>
    <mergeCell ref="E52:J53"/>
    <mergeCell ref="C39:C41"/>
    <mergeCell ref="D39:D41"/>
    <mergeCell ref="E39:J41"/>
    <mergeCell ref="C46:C47"/>
    <mergeCell ref="D46:D47"/>
    <mergeCell ref="E46:J47"/>
    <mergeCell ref="C49:C50"/>
    <mergeCell ref="D49:D50"/>
    <mergeCell ref="E49:J5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87"/>
  </sheetPr>
  <dimension ref="A1:P996"/>
  <sheetViews>
    <sheetView showGridLines="0" zoomScaleNormal="100" workbookViewId="0">
      <pane ySplit="5" topLeftCell="A6" activePane="bottomLeft" state="frozen"/>
      <selection pane="bottomLeft" activeCell="A4" sqref="A4"/>
    </sheetView>
  </sheetViews>
  <sheetFormatPr baseColWidth="10" defaultColWidth="11.140625" defaultRowHeight="15" customHeight="1" x14ac:dyDescent="0.2"/>
  <cols>
    <col min="1" max="1" width="29.5703125" style="4" customWidth="1"/>
    <col min="2" max="2" width="14.85546875" style="4" bestFit="1" customWidth="1"/>
    <col min="3" max="14" width="9.42578125" style="4" customWidth="1"/>
    <col min="15" max="26" width="11.42578125" style="4" customWidth="1"/>
    <col min="27" max="16384" width="11.140625" style="4"/>
  </cols>
  <sheetData>
    <row r="1" spans="1:16" ht="28.25" customHeight="1" x14ac:dyDescent="0.2">
      <c r="A1" s="121" t="s">
        <v>2</v>
      </c>
      <c r="B1" s="122"/>
      <c r="C1" s="123"/>
      <c r="D1" s="123"/>
      <c r="E1" s="123"/>
      <c r="F1" s="123"/>
      <c r="G1" s="123"/>
      <c r="H1" s="123"/>
      <c r="I1" s="123"/>
      <c r="J1" s="123"/>
      <c r="K1" s="123"/>
      <c r="L1" s="123"/>
      <c r="M1" s="123"/>
    </row>
    <row r="2" spans="1:16" s="18" customFormat="1" ht="15.75" customHeight="1" x14ac:dyDescent="0.15">
      <c r="A2" s="19"/>
      <c r="B2" s="19"/>
      <c r="C2" s="19"/>
      <c r="D2" s="19"/>
      <c r="E2" s="19"/>
      <c r="F2" s="19"/>
      <c r="G2" s="19"/>
      <c r="H2" s="19"/>
      <c r="I2" s="19"/>
      <c r="J2" s="19"/>
      <c r="K2" s="19"/>
      <c r="L2" s="19"/>
      <c r="M2" s="19"/>
      <c r="N2" s="19"/>
      <c r="O2" s="19"/>
      <c r="P2" s="19"/>
    </row>
    <row r="3" spans="1:16" s="18" customFormat="1" ht="15.75" customHeight="1" x14ac:dyDescent="0.15">
      <c r="A3" s="20"/>
      <c r="B3" s="21"/>
      <c r="C3" s="21"/>
      <c r="D3" s="21"/>
      <c r="E3" s="21"/>
      <c r="F3" s="21"/>
      <c r="G3" s="21"/>
      <c r="H3" s="21"/>
      <c r="I3" s="21"/>
      <c r="J3" s="21"/>
      <c r="K3" s="21"/>
      <c r="L3" s="21"/>
      <c r="M3" s="21"/>
      <c r="N3" s="21"/>
    </row>
    <row r="4" spans="1:16" s="18" customFormat="1" ht="15.75" customHeight="1" x14ac:dyDescent="0.15">
      <c r="A4" s="20"/>
      <c r="B4" s="124" t="s">
        <v>3</v>
      </c>
      <c r="C4" s="124" t="s">
        <v>3</v>
      </c>
      <c r="D4" s="124" t="s">
        <v>3</v>
      </c>
      <c r="E4" s="124" t="s">
        <v>3</v>
      </c>
      <c r="F4" s="124" t="s">
        <v>3</v>
      </c>
      <c r="G4" s="124" t="s">
        <v>3</v>
      </c>
      <c r="H4" s="124" t="s">
        <v>3</v>
      </c>
      <c r="I4" s="124" t="s">
        <v>3</v>
      </c>
      <c r="J4" s="124" t="s">
        <v>3</v>
      </c>
      <c r="K4" s="124" t="s">
        <v>3</v>
      </c>
      <c r="L4" s="124" t="s">
        <v>3</v>
      </c>
      <c r="M4" s="124" t="s">
        <v>3</v>
      </c>
      <c r="N4" s="20"/>
    </row>
    <row r="5" spans="1:16" s="18" customFormat="1" ht="15.75" customHeight="1" x14ac:dyDescent="0.15">
      <c r="A5" s="20"/>
      <c r="B5" s="124">
        <f>About!$N$11</f>
        <v>45292</v>
      </c>
      <c r="C5" s="124">
        <f t="shared" ref="C5:M5" si="0">EOMONTH(B5,1)</f>
        <v>45351</v>
      </c>
      <c r="D5" s="124">
        <f t="shared" si="0"/>
        <v>45382</v>
      </c>
      <c r="E5" s="124">
        <f t="shared" si="0"/>
        <v>45412</v>
      </c>
      <c r="F5" s="124">
        <f t="shared" si="0"/>
        <v>45443</v>
      </c>
      <c r="G5" s="124">
        <f t="shared" si="0"/>
        <v>45473</v>
      </c>
      <c r="H5" s="124">
        <f t="shared" si="0"/>
        <v>45504</v>
      </c>
      <c r="I5" s="124">
        <f t="shared" si="0"/>
        <v>45535</v>
      </c>
      <c r="J5" s="124">
        <f t="shared" si="0"/>
        <v>45565</v>
      </c>
      <c r="K5" s="124">
        <f t="shared" si="0"/>
        <v>45596</v>
      </c>
      <c r="L5" s="124">
        <f t="shared" si="0"/>
        <v>45626</v>
      </c>
      <c r="M5" s="124">
        <f t="shared" si="0"/>
        <v>45657</v>
      </c>
      <c r="N5" s="22"/>
    </row>
    <row r="6" spans="1:16" s="18" customFormat="1" ht="15.75" customHeight="1" x14ac:dyDescent="0.15">
      <c r="A6" s="23" t="s">
        <v>4</v>
      </c>
      <c r="B6" s="19"/>
      <c r="C6" s="19"/>
      <c r="D6" s="19"/>
      <c r="E6" s="19"/>
      <c r="F6" s="19"/>
      <c r="G6" s="19"/>
      <c r="H6" s="19"/>
      <c r="I6" s="19"/>
      <c r="J6" s="19"/>
      <c r="K6" s="19"/>
      <c r="L6" s="19"/>
      <c r="M6" s="19"/>
      <c r="N6" s="19"/>
    </row>
    <row r="7" spans="1:16" s="18" customFormat="1" ht="15.75" customHeight="1" x14ac:dyDescent="0.15">
      <c r="A7" s="19" t="s">
        <v>5</v>
      </c>
      <c r="B7" s="24">
        <v>345000</v>
      </c>
      <c r="C7" s="24">
        <f t="shared" ref="C7:M7" si="1">B7*1.01</f>
        <v>348450</v>
      </c>
      <c r="D7" s="24">
        <f t="shared" si="1"/>
        <v>351934.5</v>
      </c>
      <c r="E7" s="24">
        <f t="shared" si="1"/>
        <v>355453.84500000003</v>
      </c>
      <c r="F7" s="24">
        <f t="shared" si="1"/>
        <v>359008.38345000002</v>
      </c>
      <c r="G7" s="24">
        <f t="shared" si="1"/>
        <v>362598.46728450002</v>
      </c>
      <c r="H7" s="24">
        <f t="shared" si="1"/>
        <v>366224.45195734501</v>
      </c>
      <c r="I7" s="24">
        <f t="shared" si="1"/>
        <v>369886.69647691847</v>
      </c>
      <c r="J7" s="24">
        <f t="shared" si="1"/>
        <v>373585.56344168767</v>
      </c>
      <c r="K7" s="24">
        <f t="shared" si="1"/>
        <v>377321.41907610453</v>
      </c>
      <c r="L7" s="24">
        <f t="shared" si="1"/>
        <v>381094.63326686557</v>
      </c>
      <c r="M7" s="24">
        <f t="shared" si="1"/>
        <v>384905.57959953422</v>
      </c>
      <c r="N7" s="17"/>
    </row>
    <row r="8" spans="1:16" s="18" customFormat="1" ht="15.75" customHeight="1" x14ac:dyDescent="0.15">
      <c r="A8" s="19" t="s">
        <v>6</v>
      </c>
      <c r="B8" s="24">
        <v>125000</v>
      </c>
      <c r="C8" s="24">
        <f t="shared" ref="C8:M8" si="2">B8*1.008</f>
        <v>126000</v>
      </c>
      <c r="D8" s="24">
        <f t="shared" si="2"/>
        <v>127008</v>
      </c>
      <c r="E8" s="24">
        <f t="shared" si="2"/>
        <v>128024.064</v>
      </c>
      <c r="F8" s="24">
        <f t="shared" si="2"/>
        <v>129048.25651199999</v>
      </c>
      <c r="G8" s="24">
        <f t="shared" si="2"/>
        <v>130080.64256409599</v>
      </c>
      <c r="H8" s="24">
        <f t="shared" si="2"/>
        <v>131121.28770460875</v>
      </c>
      <c r="I8" s="24">
        <f t="shared" si="2"/>
        <v>132170.25800624563</v>
      </c>
      <c r="J8" s="24">
        <f t="shared" si="2"/>
        <v>133227.62007029558</v>
      </c>
      <c r="K8" s="24">
        <f t="shared" si="2"/>
        <v>134293.44103085794</v>
      </c>
      <c r="L8" s="24">
        <f t="shared" si="2"/>
        <v>135367.78855910481</v>
      </c>
      <c r="M8" s="24">
        <f t="shared" si="2"/>
        <v>136450.73086757766</v>
      </c>
      <c r="N8" s="17"/>
    </row>
    <row r="9" spans="1:16" s="18" customFormat="1" ht="15.75" customHeight="1" x14ac:dyDescent="0.15">
      <c r="A9" s="19" t="s">
        <v>7</v>
      </c>
      <c r="B9" s="24">
        <v>57200</v>
      </c>
      <c r="C9" s="24">
        <f t="shared" ref="C9:M9" si="3">B9*1.003</f>
        <v>57371.599999999991</v>
      </c>
      <c r="D9" s="24">
        <f t="shared" si="3"/>
        <v>57543.714799999987</v>
      </c>
      <c r="E9" s="24">
        <f t="shared" si="3"/>
        <v>57716.345944399982</v>
      </c>
      <c r="F9" s="24">
        <f t="shared" si="3"/>
        <v>57889.494982233176</v>
      </c>
      <c r="G9" s="24">
        <f t="shared" si="3"/>
        <v>58063.163467179867</v>
      </c>
      <c r="H9" s="24">
        <f t="shared" si="3"/>
        <v>58237.352957581403</v>
      </c>
      <c r="I9" s="24">
        <f t="shared" si="3"/>
        <v>58412.065016454144</v>
      </c>
      <c r="J9" s="24">
        <f t="shared" si="3"/>
        <v>58587.301211503502</v>
      </c>
      <c r="K9" s="24">
        <f t="shared" si="3"/>
        <v>58763.063115138008</v>
      </c>
      <c r="L9" s="24">
        <f t="shared" si="3"/>
        <v>58939.352304483415</v>
      </c>
      <c r="M9" s="24">
        <f t="shared" si="3"/>
        <v>59116.170361396857</v>
      </c>
      <c r="N9" s="17"/>
    </row>
    <row r="10" spans="1:16" s="18" customFormat="1" ht="15.75" customHeight="1" x14ac:dyDescent="0.15">
      <c r="A10" s="19" t="s">
        <v>8</v>
      </c>
      <c r="B10" s="24">
        <v>5300</v>
      </c>
      <c r="C10" s="24">
        <f t="shared" ref="C10:M10" si="4">B10*1.0002</f>
        <v>5301.0599999999995</v>
      </c>
      <c r="D10" s="24">
        <f t="shared" si="4"/>
        <v>5302.1202119999998</v>
      </c>
      <c r="E10" s="24">
        <f t="shared" si="4"/>
        <v>5303.1806360423998</v>
      </c>
      <c r="F10" s="24">
        <f t="shared" si="4"/>
        <v>5304.2412721696082</v>
      </c>
      <c r="G10" s="24">
        <f t="shared" si="4"/>
        <v>5305.3021204240422</v>
      </c>
      <c r="H10" s="24">
        <f t="shared" si="4"/>
        <v>5306.3631808481268</v>
      </c>
      <c r="I10" s="24">
        <f t="shared" si="4"/>
        <v>5307.4244534842965</v>
      </c>
      <c r="J10" s="24">
        <f t="shared" si="4"/>
        <v>5308.4859383749936</v>
      </c>
      <c r="K10" s="24">
        <f t="shared" si="4"/>
        <v>5309.5476355626688</v>
      </c>
      <c r="L10" s="24">
        <f t="shared" si="4"/>
        <v>5310.609545089781</v>
      </c>
      <c r="M10" s="24">
        <f t="shared" si="4"/>
        <v>5311.6716669987991</v>
      </c>
      <c r="N10" s="17"/>
    </row>
    <row r="11" spans="1:16" s="18" customFormat="1" ht="15.75" customHeight="1" x14ac:dyDescent="0.15">
      <c r="A11" s="19"/>
      <c r="B11" s="25"/>
      <c r="C11" s="25"/>
      <c r="D11" s="25"/>
      <c r="E11" s="25"/>
      <c r="F11" s="25"/>
      <c r="G11" s="25"/>
      <c r="H11" s="25"/>
      <c r="I11" s="25"/>
      <c r="J11" s="25"/>
      <c r="K11" s="25"/>
      <c r="L11" s="25"/>
      <c r="M11" s="25"/>
      <c r="N11" s="17"/>
    </row>
    <row r="12" spans="1:16" s="18" customFormat="1" ht="15.75" customHeight="1" x14ac:dyDescent="0.15">
      <c r="A12" s="19" t="s">
        <v>9</v>
      </c>
      <c r="B12" s="24">
        <v>-4138.6499999999996</v>
      </c>
      <c r="C12" s="24">
        <f t="shared" ref="C12:M12" si="5">-SUM(C7:C10)*0.005</f>
        <v>-2685.6133000000004</v>
      </c>
      <c r="D12" s="24">
        <f t="shared" si="5"/>
        <v>-2708.9416750599999</v>
      </c>
      <c r="E12" s="24">
        <f t="shared" si="5"/>
        <v>-2732.4871779022124</v>
      </c>
      <c r="F12" s="24">
        <f t="shared" si="5"/>
        <v>-2756.2518810820143</v>
      </c>
      <c r="G12" s="24">
        <f t="shared" si="5"/>
        <v>-2780.2378771809995</v>
      </c>
      <c r="H12" s="24">
        <f t="shared" si="5"/>
        <v>-2804.4472790019163</v>
      </c>
      <c r="I12" s="24">
        <f t="shared" si="5"/>
        <v>-2828.8822197655131</v>
      </c>
      <c r="J12" s="24">
        <f t="shared" si="5"/>
        <v>-2853.5448533093086</v>
      </c>
      <c r="K12" s="24">
        <f t="shared" si="5"/>
        <v>-2878.4373542883159</v>
      </c>
      <c r="L12" s="24">
        <f t="shared" si="5"/>
        <v>-2903.561918377718</v>
      </c>
      <c r="M12" s="24">
        <f t="shared" si="5"/>
        <v>-2928.9207624775377</v>
      </c>
      <c r="N12" s="17"/>
    </row>
    <row r="13" spans="1:16" s="18" customFormat="1" ht="15.75" customHeight="1" x14ac:dyDescent="0.15">
      <c r="A13" s="19"/>
      <c r="B13" s="26"/>
      <c r="C13" s="26"/>
      <c r="D13" s="26"/>
      <c r="E13" s="26"/>
      <c r="F13" s="26"/>
      <c r="G13" s="26"/>
      <c r="H13" s="26"/>
      <c r="I13" s="26"/>
      <c r="J13" s="26"/>
      <c r="K13" s="26"/>
      <c r="L13" s="26"/>
      <c r="M13" s="26"/>
      <c r="N13" s="17"/>
    </row>
    <row r="14" spans="1:16" s="18" customFormat="1" ht="15.75" customHeight="1" x14ac:dyDescent="0.15">
      <c r="A14" s="27" t="s">
        <v>10</v>
      </c>
      <c r="B14" s="28">
        <f t="shared" ref="B14:M14" si="6">SUM(B7:B13)</f>
        <v>528361.35</v>
      </c>
      <c r="C14" s="28">
        <f t="shared" si="6"/>
        <v>534437.04670000006</v>
      </c>
      <c r="D14" s="28">
        <f t="shared" si="6"/>
        <v>539079.39333693997</v>
      </c>
      <c r="E14" s="28">
        <f t="shared" si="6"/>
        <v>543764.94840254018</v>
      </c>
      <c r="F14" s="28">
        <f t="shared" si="6"/>
        <v>548494.1243353209</v>
      </c>
      <c r="G14" s="28">
        <f t="shared" si="6"/>
        <v>553267.33755901887</v>
      </c>
      <c r="H14" s="28">
        <f t="shared" si="6"/>
        <v>558085.0085213813</v>
      </c>
      <c r="I14" s="28">
        <f t="shared" si="6"/>
        <v>562947.561733337</v>
      </c>
      <c r="J14" s="28">
        <f t="shared" si="6"/>
        <v>567855.42580855242</v>
      </c>
      <c r="K14" s="28">
        <f t="shared" si="6"/>
        <v>572809.0335033749</v>
      </c>
      <c r="L14" s="28">
        <f t="shared" si="6"/>
        <v>577808.82175716583</v>
      </c>
      <c r="M14" s="28">
        <f t="shared" si="6"/>
        <v>582855.23173302994</v>
      </c>
      <c r="N14" s="19"/>
    </row>
    <row r="15" spans="1:16" s="18" customFormat="1" ht="15.75" customHeight="1" x14ac:dyDescent="0.15">
      <c r="A15" s="19"/>
      <c r="B15" s="26"/>
      <c r="C15" s="26"/>
      <c r="D15" s="26"/>
      <c r="E15" s="26"/>
      <c r="F15" s="26"/>
      <c r="G15" s="26"/>
      <c r="H15" s="26"/>
      <c r="I15" s="26"/>
      <c r="J15" s="26"/>
      <c r="K15" s="26"/>
      <c r="L15" s="26"/>
      <c r="M15" s="26"/>
      <c r="N15" s="19"/>
    </row>
    <row r="16" spans="1:16" s="18" customFormat="1" ht="15.75" customHeight="1" x14ac:dyDescent="0.15">
      <c r="A16" s="19" t="s">
        <v>11</v>
      </c>
      <c r="B16" s="26"/>
      <c r="C16" s="26"/>
      <c r="D16" s="26"/>
      <c r="E16" s="26"/>
      <c r="F16" s="26"/>
      <c r="G16" s="26"/>
      <c r="H16" s="26"/>
      <c r="I16" s="26"/>
      <c r="J16" s="26"/>
      <c r="K16" s="26"/>
      <c r="L16" s="26"/>
      <c r="M16" s="26"/>
      <c r="N16" s="17"/>
    </row>
    <row r="17" spans="1:14" s="18" customFormat="1" ht="15.75" customHeight="1" x14ac:dyDescent="0.15">
      <c r="A17" s="19" t="s">
        <v>12</v>
      </c>
      <c r="B17" s="24">
        <v>157388.65650000001</v>
      </c>
      <c r="C17" s="24">
        <v>158825.18887300001</v>
      </c>
      <c r="D17" s="24">
        <v>160280.05623401859</v>
      </c>
      <c r="E17" s="24">
        <v>161748.86141148262</v>
      </c>
      <c r="F17" s="24">
        <v>163231.74005086094</v>
      </c>
      <c r="G17" s="24">
        <v>164728.82912763511</v>
      </c>
      <c r="H17" s="24">
        <v>166240.26696039818</v>
      </c>
      <c r="I17" s="24">
        <v>167766.19322408308</v>
      </c>
      <c r="J17" s="24">
        <v>169306.7489633215</v>
      </c>
      <c r="K17" s="24">
        <v>170862.07660593474</v>
      </c>
      <c r="L17" s="24">
        <v>172432.31997655798</v>
      </c>
      <c r="M17" s="24">
        <v>174017.62431039914</v>
      </c>
      <c r="N17" s="17"/>
    </row>
    <row r="18" spans="1:14" s="18" customFormat="1" ht="15.75" customHeight="1" x14ac:dyDescent="0.15">
      <c r="A18" s="19" t="s">
        <v>13</v>
      </c>
      <c r="B18" s="24">
        <v>25000</v>
      </c>
      <c r="C18" s="24">
        <v>25000</v>
      </c>
      <c r="D18" s="24">
        <v>25000</v>
      </c>
      <c r="E18" s="24">
        <v>25000</v>
      </c>
      <c r="F18" s="24">
        <v>25000</v>
      </c>
      <c r="G18" s="24">
        <v>35000</v>
      </c>
      <c r="H18" s="24">
        <v>35000</v>
      </c>
      <c r="I18" s="24">
        <v>35000</v>
      </c>
      <c r="J18" s="24">
        <v>35000</v>
      </c>
      <c r="K18" s="24">
        <v>35000</v>
      </c>
      <c r="L18" s="24">
        <v>35000</v>
      </c>
      <c r="M18" s="24">
        <v>35000</v>
      </c>
      <c r="N18" s="17"/>
    </row>
    <row r="19" spans="1:14" s="30" customFormat="1" ht="15.75" customHeight="1" x14ac:dyDescent="0.15">
      <c r="A19" s="27" t="s">
        <v>14</v>
      </c>
      <c r="B19" s="28">
        <f t="shared" ref="B19:M19" si="7">SUM(B17:B18)</f>
        <v>182388.65650000001</v>
      </c>
      <c r="C19" s="28">
        <f t="shared" si="7"/>
        <v>183825.18887300001</v>
      </c>
      <c r="D19" s="28">
        <f t="shared" si="7"/>
        <v>185280.05623401859</v>
      </c>
      <c r="E19" s="28">
        <f t="shared" si="7"/>
        <v>186748.86141148262</v>
      </c>
      <c r="F19" s="28">
        <f t="shared" si="7"/>
        <v>188231.74005086094</v>
      </c>
      <c r="G19" s="28">
        <f t="shared" si="7"/>
        <v>199728.82912763511</v>
      </c>
      <c r="H19" s="28">
        <f t="shared" si="7"/>
        <v>201240.26696039818</v>
      </c>
      <c r="I19" s="28">
        <f t="shared" si="7"/>
        <v>202766.19322408308</v>
      </c>
      <c r="J19" s="28">
        <f t="shared" si="7"/>
        <v>204306.7489633215</v>
      </c>
      <c r="K19" s="28">
        <f t="shared" si="7"/>
        <v>205862.07660593474</v>
      </c>
      <c r="L19" s="28">
        <f t="shared" si="7"/>
        <v>207432.31997655798</v>
      </c>
      <c r="M19" s="28">
        <f t="shared" si="7"/>
        <v>209017.62431039914</v>
      </c>
      <c r="N19" s="29"/>
    </row>
    <row r="20" spans="1:14" s="18" customFormat="1" ht="15.75" customHeight="1" x14ac:dyDescent="0.15">
      <c r="A20" s="19"/>
      <c r="B20" s="26"/>
      <c r="C20" s="26"/>
      <c r="D20" s="26"/>
      <c r="E20" s="26"/>
      <c r="F20" s="26"/>
      <c r="G20" s="26"/>
      <c r="H20" s="26"/>
      <c r="I20" s="26"/>
      <c r="J20" s="26"/>
      <c r="K20" s="26"/>
      <c r="L20" s="26"/>
      <c r="M20" s="26"/>
      <c r="N20" s="17"/>
    </row>
    <row r="21" spans="1:14" s="18" customFormat="1" ht="15.75" customHeight="1" x14ac:dyDescent="0.15">
      <c r="A21" s="31" t="s">
        <v>15</v>
      </c>
      <c r="B21" s="32">
        <f t="shared" ref="B21:M21" si="8">B14-B19</f>
        <v>345972.69349999994</v>
      </c>
      <c r="C21" s="32">
        <f t="shared" si="8"/>
        <v>350611.85782700009</v>
      </c>
      <c r="D21" s="32">
        <f t="shared" si="8"/>
        <v>353799.33710292139</v>
      </c>
      <c r="E21" s="32">
        <f t="shared" si="8"/>
        <v>357016.08699105756</v>
      </c>
      <c r="F21" s="32">
        <f t="shared" si="8"/>
        <v>360262.38428445999</v>
      </c>
      <c r="G21" s="32">
        <f t="shared" si="8"/>
        <v>353538.50843138376</v>
      </c>
      <c r="H21" s="32">
        <f t="shared" si="8"/>
        <v>356844.74156098312</v>
      </c>
      <c r="I21" s="32">
        <f t="shared" si="8"/>
        <v>360181.36850925395</v>
      </c>
      <c r="J21" s="32">
        <f t="shared" si="8"/>
        <v>363548.67684523092</v>
      </c>
      <c r="K21" s="32">
        <f t="shared" si="8"/>
        <v>366946.95689744013</v>
      </c>
      <c r="L21" s="32">
        <f t="shared" si="8"/>
        <v>370376.50178060785</v>
      </c>
      <c r="M21" s="32">
        <f t="shared" si="8"/>
        <v>373837.60742263077</v>
      </c>
      <c r="N21" s="17"/>
    </row>
    <row r="22" spans="1:14" s="18" customFormat="1" ht="15.75" customHeight="1" x14ac:dyDescent="0.15">
      <c r="A22" s="15" t="s">
        <v>16</v>
      </c>
      <c r="B22" s="16">
        <f t="shared" ref="B22:M22" si="9">B21/B14</f>
        <v>0.65480318251893321</v>
      </c>
      <c r="C22" s="16">
        <f t="shared" si="9"/>
        <v>0.65603958406688057</v>
      </c>
      <c r="D22" s="16">
        <f t="shared" si="9"/>
        <v>0.65630284050161558</v>
      </c>
      <c r="E22" s="16">
        <f t="shared" si="9"/>
        <v>0.65656325962144302</v>
      </c>
      <c r="F22" s="16">
        <f t="shared" si="9"/>
        <v>0.65682086334294842</v>
      </c>
      <c r="G22" s="16">
        <f t="shared" si="9"/>
        <v>0.63900122857635822</v>
      </c>
      <c r="H22" s="16">
        <f t="shared" si="9"/>
        <v>0.63940929448441142</v>
      </c>
      <c r="I22" s="16">
        <f t="shared" si="9"/>
        <v>0.63981335561742514</v>
      </c>
      <c r="J22" s="16">
        <f t="shared" si="9"/>
        <v>0.64021344222886445</v>
      </c>
      <c r="K22" s="16">
        <f t="shared" si="9"/>
        <v>0.64060958440746751</v>
      </c>
      <c r="L22" s="16">
        <f t="shared" si="9"/>
        <v>0.64100181207732576</v>
      </c>
      <c r="M22" s="16">
        <f t="shared" si="9"/>
        <v>0.64139015499797858</v>
      </c>
      <c r="N22" s="17"/>
    </row>
    <row r="23" spans="1:14" s="18" customFormat="1" ht="15.75" customHeight="1" x14ac:dyDescent="0.15">
      <c r="A23" s="19"/>
      <c r="B23" s="26"/>
      <c r="C23" s="26"/>
      <c r="D23" s="26"/>
      <c r="E23" s="26"/>
      <c r="F23" s="26"/>
      <c r="G23" s="26"/>
      <c r="H23" s="26"/>
      <c r="I23" s="26"/>
      <c r="J23" s="26"/>
      <c r="K23" s="26"/>
      <c r="L23" s="26"/>
      <c r="M23" s="26"/>
      <c r="N23" s="17"/>
    </row>
    <row r="24" spans="1:14" s="18" customFormat="1" ht="15.75" customHeight="1" x14ac:dyDescent="0.15">
      <c r="A24" s="23" t="s">
        <v>17</v>
      </c>
      <c r="B24" s="26"/>
      <c r="C24" s="26"/>
      <c r="D24" s="26"/>
      <c r="E24" s="26"/>
      <c r="F24" s="26"/>
      <c r="G24" s="26"/>
      <c r="H24" s="26"/>
      <c r="I24" s="26"/>
      <c r="J24" s="26"/>
      <c r="K24" s="26"/>
      <c r="L24" s="26"/>
      <c r="M24" s="26"/>
      <c r="N24" s="17"/>
    </row>
    <row r="25" spans="1:14" s="18" customFormat="1" ht="15.75" customHeight="1" x14ac:dyDescent="0.15">
      <c r="A25" s="33" t="s">
        <v>18</v>
      </c>
      <c r="B25" s="34"/>
      <c r="C25" s="34"/>
      <c r="D25" s="34"/>
      <c r="E25" s="34"/>
      <c r="F25" s="34"/>
      <c r="G25" s="34"/>
      <c r="H25" s="34"/>
      <c r="I25" s="34"/>
      <c r="J25" s="34"/>
      <c r="K25" s="34"/>
      <c r="L25" s="34"/>
      <c r="M25" s="34"/>
      <c r="N25" s="17"/>
    </row>
    <row r="26" spans="1:14" s="18" customFormat="1" ht="15.75" customHeight="1" x14ac:dyDescent="0.15">
      <c r="A26" s="19" t="s">
        <v>19</v>
      </c>
      <c r="B26" s="24">
        <v>1000</v>
      </c>
      <c r="C26" s="24">
        <v>1000</v>
      </c>
      <c r="D26" s="24">
        <v>1000</v>
      </c>
      <c r="E26" s="24">
        <v>1000</v>
      </c>
      <c r="F26" s="24">
        <v>1000</v>
      </c>
      <c r="G26" s="24">
        <v>1000</v>
      </c>
      <c r="H26" s="24">
        <v>1000</v>
      </c>
      <c r="I26" s="24">
        <v>1000</v>
      </c>
      <c r="J26" s="24">
        <v>1000</v>
      </c>
      <c r="K26" s="24">
        <v>1000</v>
      </c>
      <c r="L26" s="24">
        <v>1000</v>
      </c>
      <c r="M26" s="24">
        <v>1000</v>
      </c>
      <c r="N26" s="17"/>
    </row>
    <row r="27" spans="1:14" s="18" customFormat="1" ht="15.75" customHeight="1" x14ac:dyDescent="0.15">
      <c r="A27" s="19" t="s">
        <v>20</v>
      </c>
      <c r="B27" s="24">
        <v>5000</v>
      </c>
      <c r="C27" s="24">
        <v>5000</v>
      </c>
      <c r="D27" s="24">
        <v>5000</v>
      </c>
      <c r="E27" s="24">
        <v>5000</v>
      </c>
      <c r="F27" s="24">
        <v>5000</v>
      </c>
      <c r="G27" s="24">
        <v>5000</v>
      </c>
      <c r="H27" s="24">
        <v>5000</v>
      </c>
      <c r="I27" s="24">
        <v>5000</v>
      </c>
      <c r="J27" s="24">
        <v>5000</v>
      </c>
      <c r="K27" s="24">
        <v>5000</v>
      </c>
      <c r="L27" s="24">
        <v>5000</v>
      </c>
      <c r="M27" s="24">
        <v>5000</v>
      </c>
      <c r="N27" s="17"/>
    </row>
    <row r="28" spans="1:14" s="18" customFormat="1" ht="15.75" customHeight="1" x14ac:dyDescent="0.15">
      <c r="A28" s="19" t="s">
        <v>21</v>
      </c>
      <c r="B28" s="24">
        <v>500</v>
      </c>
      <c r="C28" s="24">
        <v>500</v>
      </c>
      <c r="D28" s="24">
        <v>500</v>
      </c>
      <c r="E28" s="24">
        <v>500</v>
      </c>
      <c r="F28" s="24">
        <v>500</v>
      </c>
      <c r="G28" s="24">
        <v>500</v>
      </c>
      <c r="H28" s="24">
        <v>500</v>
      </c>
      <c r="I28" s="24">
        <v>500</v>
      </c>
      <c r="J28" s="24">
        <v>500</v>
      </c>
      <c r="K28" s="24">
        <v>500</v>
      </c>
      <c r="L28" s="24">
        <v>500</v>
      </c>
      <c r="M28" s="24">
        <v>500</v>
      </c>
      <c r="N28" s="17"/>
    </row>
    <row r="29" spans="1:14" s="18" customFormat="1" ht="15.75" customHeight="1" x14ac:dyDescent="0.15">
      <c r="A29" s="19" t="s">
        <v>22</v>
      </c>
      <c r="B29" s="24">
        <v>130</v>
      </c>
      <c r="C29" s="24">
        <v>130</v>
      </c>
      <c r="D29" s="24">
        <v>130</v>
      </c>
      <c r="E29" s="24">
        <v>130</v>
      </c>
      <c r="F29" s="24">
        <v>130</v>
      </c>
      <c r="G29" s="24">
        <v>130</v>
      </c>
      <c r="H29" s="24">
        <v>130</v>
      </c>
      <c r="I29" s="24">
        <v>130</v>
      </c>
      <c r="J29" s="24">
        <v>130</v>
      </c>
      <c r="K29" s="24">
        <v>130</v>
      </c>
      <c r="L29" s="24">
        <v>130</v>
      </c>
      <c r="M29" s="24">
        <v>130</v>
      </c>
      <c r="N29" s="17"/>
    </row>
    <row r="30" spans="1:14" s="18" customFormat="1" ht="15.75" customHeight="1" x14ac:dyDescent="0.15">
      <c r="A30" s="19" t="s">
        <v>23</v>
      </c>
      <c r="B30" s="24">
        <v>550</v>
      </c>
      <c r="C30" s="24">
        <v>550</v>
      </c>
      <c r="D30" s="24">
        <v>550</v>
      </c>
      <c r="E30" s="24">
        <v>550</v>
      </c>
      <c r="F30" s="24">
        <v>550</v>
      </c>
      <c r="G30" s="24">
        <v>550</v>
      </c>
      <c r="H30" s="24">
        <v>550</v>
      </c>
      <c r="I30" s="24">
        <v>550</v>
      </c>
      <c r="J30" s="24">
        <v>550</v>
      </c>
      <c r="K30" s="24">
        <v>550</v>
      </c>
      <c r="L30" s="24">
        <v>550</v>
      </c>
      <c r="M30" s="24">
        <v>550</v>
      </c>
      <c r="N30" s="17"/>
    </row>
    <row r="31" spans="1:14" s="18" customFormat="1" ht="15.75" customHeight="1" x14ac:dyDescent="0.15">
      <c r="A31" s="19" t="s">
        <v>24</v>
      </c>
      <c r="B31" s="24">
        <v>100</v>
      </c>
      <c r="C31" s="24">
        <v>100</v>
      </c>
      <c r="D31" s="24">
        <v>100</v>
      </c>
      <c r="E31" s="24">
        <v>100</v>
      </c>
      <c r="F31" s="24">
        <v>100</v>
      </c>
      <c r="G31" s="24">
        <v>100</v>
      </c>
      <c r="H31" s="24">
        <v>100</v>
      </c>
      <c r="I31" s="24">
        <v>100</v>
      </c>
      <c r="J31" s="24">
        <v>100</v>
      </c>
      <c r="K31" s="24">
        <v>100</v>
      </c>
      <c r="L31" s="24">
        <v>100</v>
      </c>
      <c r="M31" s="24">
        <v>100</v>
      </c>
      <c r="N31" s="17"/>
    </row>
    <row r="32" spans="1:14" s="18" customFormat="1" ht="15.75" customHeight="1" x14ac:dyDescent="0.15">
      <c r="A32" s="19" t="s">
        <v>25</v>
      </c>
      <c r="B32" s="24">
        <v>100</v>
      </c>
      <c r="C32" s="24">
        <v>100</v>
      </c>
      <c r="D32" s="24">
        <v>100</v>
      </c>
      <c r="E32" s="24">
        <v>100</v>
      </c>
      <c r="F32" s="24">
        <v>100</v>
      </c>
      <c r="G32" s="24">
        <v>100</v>
      </c>
      <c r="H32" s="24">
        <v>100</v>
      </c>
      <c r="I32" s="24">
        <v>100</v>
      </c>
      <c r="J32" s="24">
        <v>100</v>
      </c>
      <c r="K32" s="24">
        <v>100</v>
      </c>
      <c r="L32" s="24">
        <v>100</v>
      </c>
      <c r="M32" s="24">
        <v>100</v>
      </c>
      <c r="N32" s="17"/>
    </row>
    <row r="33" spans="1:14" s="18" customFormat="1" ht="15.75" customHeight="1" x14ac:dyDescent="0.15">
      <c r="A33" s="19" t="s">
        <v>26</v>
      </c>
      <c r="B33" s="24">
        <v>250</v>
      </c>
      <c r="C33" s="24">
        <v>250</v>
      </c>
      <c r="D33" s="24">
        <v>250</v>
      </c>
      <c r="E33" s="24">
        <v>250</v>
      </c>
      <c r="F33" s="24">
        <v>250</v>
      </c>
      <c r="G33" s="24">
        <v>250</v>
      </c>
      <c r="H33" s="24">
        <v>250</v>
      </c>
      <c r="I33" s="24">
        <v>250</v>
      </c>
      <c r="J33" s="24">
        <v>250</v>
      </c>
      <c r="K33" s="24">
        <v>250</v>
      </c>
      <c r="L33" s="24">
        <v>250</v>
      </c>
      <c r="M33" s="24">
        <v>250</v>
      </c>
      <c r="N33" s="17"/>
    </row>
    <row r="34" spans="1:14" s="18" customFormat="1" ht="15.75" customHeight="1" x14ac:dyDescent="0.15">
      <c r="A34" s="19" t="s">
        <v>27</v>
      </c>
      <c r="B34" s="24">
        <v>120</v>
      </c>
      <c r="C34" s="24">
        <v>120</v>
      </c>
      <c r="D34" s="24">
        <v>120</v>
      </c>
      <c r="E34" s="24">
        <v>120</v>
      </c>
      <c r="F34" s="24">
        <v>120</v>
      </c>
      <c r="G34" s="24">
        <v>120</v>
      </c>
      <c r="H34" s="24">
        <v>120</v>
      </c>
      <c r="I34" s="24">
        <v>120</v>
      </c>
      <c r="J34" s="24">
        <v>120</v>
      </c>
      <c r="K34" s="24">
        <v>120</v>
      </c>
      <c r="L34" s="24">
        <v>120</v>
      </c>
      <c r="M34" s="24">
        <v>120</v>
      </c>
      <c r="N34" s="17"/>
    </row>
    <row r="35" spans="1:14" s="18" customFormat="1" ht="15.75" customHeight="1" x14ac:dyDescent="0.15">
      <c r="A35" s="19" t="s">
        <v>28</v>
      </c>
      <c r="B35" s="24">
        <v>75</v>
      </c>
      <c r="C35" s="24">
        <v>75</v>
      </c>
      <c r="D35" s="24">
        <v>75</v>
      </c>
      <c r="E35" s="24">
        <v>75</v>
      </c>
      <c r="F35" s="24">
        <v>75</v>
      </c>
      <c r="G35" s="24">
        <v>75</v>
      </c>
      <c r="H35" s="24">
        <v>75</v>
      </c>
      <c r="I35" s="24">
        <v>75</v>
      </c>
      <c r="J35" s="24">
        <v>75</v>
      </c>
      <c r="K35" s="24">
        <v>75</v>
      </c>
      <c r="L35" s="24">
        <v>75</v>
      </c>
      <c r="M35" s="24">
        <v>75</v>
      </c>
      <c r="N35" s="17"/>
    </row>
    <row r="36" spans="1:14" s="18" customFormat="1" ht="15.75" customHeight="1" x14ac:dyDescent="0.15">
      <c r="A36" s="19" t="s">
        <v>29</v>
      </c>
      <c r="B36" s="24">
        <v>150</v>
      </c>
      <c r="C36" s="24">
        <v>150</v>
      </c>
      <c r="D36" s="24">
        <v>150</v>
      </c>
      <c r="E36" s="24">
        <v>150</v>
      </c>
      <c r="F36" s="24">
        <v>150</v>
      </c>
      <c r="G36" s="24">
        <v>150</v>
      </c>
      <c r="H36" s="24">
        <v>150</v>
      </c>
      <c r="I36" s="24">
        <v>150</v>
      </c>
      <c r="J36" s="24">
        <v>150</v>
      </c>
      <c r="K36" s="24">
        <v>150</v>
      </c>
      <c r="L36" s="24">
        <v>150</v>
      </c>
      <c r="M36" s="24">
        <v>150</v>
      </c>
      <c r="N36" s="17"/>
    </row>
    <row r="37" spans="1:14" s="18" customFormat="1" ht="15.75" customHeight="1" x14ac:dyDescent="0.15">
      <c r="A37" s="19" t="s">
        <v>30</v>
      </c>
      <c r="B37" s="24">
        <v>600</v>
      </c>
      <c r="C37" s="24">
        <v>600</v>
      </c>
      <c r="D37" s="24">
        <v>600</v>
      </c>
      <c r="E37" s="24">
        <v>600</v>
      </c>
      <c r="F37" s="24">
        <v>600</v>
      </c>
      <c r="G37" s="24">
        <v>600</v>
      </c>
      <c r="H37" s="24">
        <v>600</v>
      </c>
      <c r="I37" s="24">
        <v>600</v>
      </c>
      <c r="J37" s="24">
        <v>600</v>
      </c>
      <c r="K37" s="24">
        <v>600</v>
      </c>
      <c r="L37" s="24">
        <v>600</v>
      </c>
      <c r="M37" s="24">
        <v>600</v>
      </c>
      <c r="N37" s="17"/>
    </row>
    <row r="38" spans="1:14" s="18" customFormat="1" ht="15.75" customHeight="1" x14ac:dyDescent="0.15">
      <c r="A38" s="19" t="s">
        <v>31</v>
      </c>
      <c r="B38" s="24">
        <v>1000</v>
      </c>
      <c r="C38" s="24">
        <v>1000</v>
      </c>
      <c r="D38" s="24">
        <v>1000</v>
      </c>
      <c r="E38" s="24">
        <v>1000</v>
      </c>
      <c r="F38" s="24">
        <v>1000</v>
      </c>
      <c r="G38" s="24">
        <v>1000</v>
      </c>
      <c r="H38" s="24">
        <v>1000</v>
      </c>
      <c r="I38" s="24">
        <v>1000</v>
      </c>
      <c r="J38" s="24">
        <v>1000</v>
      </c>
      <c r="K38" s="24">
        <v>1000</v>
      </c>
      <c r="L38" s="24">
        <v>1000</v>
      </c>
      <c r="M38" s="24">
        <v>1000</v>
      </c>
      <c r="N38" s="17"/>
    </row>
    <row r="39" spans="1:14" s="18" customFormat="1" ht="15.75" customHeight="1" x14ac:dyDescent="0.15">
      <c r="A39" s="19" t="s">
        <v>32</v>
      </c>
      <c r="B39" s="24">
        <v>500</v>
      </c>
      <c r="C39" s="24">
        <v>500</v>
      </c>
      <c r="D39" s="24">
        <v>500</v>
      </c>
      <c r="E39" s="24">
        <v>500</v>
      </c>
      <c r="F39" s="24">
        <v>500</v>
      </c>
      <c r="G39" s="24">
        <v>500</v>
      </c>
      <c r="H39" s="24">
        <v>500</v>
      </c>
      <c r="I39" s="24">
        <v>500</v>
      </c>
      <c r="J39" s="24">
        <v>500</v>
      </c>
      <c r="K39" s="24">
        <v>500</v>
      </c>
      <c r="L39" s="24">
        <v>500</v>
      </c>
      <c r="M39" s="24">
        <v>500</v>
      </c>
      <c r="N39" s="17"/>
    </row>
    <row r="40" spans="1:14" s="18" customFormat="1" ht="15.75" customHeight="1" x14ac:dyDescent="0.15">
      <c r="A40" s="19" t="s">
        <v>33</v>
      </c>
      <c r="B40" s="24">
        <v>229.99999999999997</v>
      </c>
      <c r="C40" s="24">
        <v>229.99999999999997</v>
      </c>
      <c r="D40" s="24">
        <v>229.99999999999997</v>
      </c>
      <c r="E40" s="24">
        <v>229.99999999999997</v>
      </c>
      <c r="F40" s="24">
        <v>229.99999999999997</v>
      </c>
      <c r="G40" s="24">
        <v>229.99999999999997</v>
      </c>
      <c r="H40" s="24">
        <v>229.99999999999997</v>
      </c>
      <c r="I40" s="24">
        <v>229.99999999999997</v>
      </c>
      <c r="J40" s="24">
        <v>229.99999999999997</v>
      </c>
      <c r="K40" s="24">
        <v>229.99999999999997</v>
      </c>
      <c r="L40" s="24">
        <v>229.99999999999997</v>
      </c>
      <c r="M40" s="24">
        <v>229.99999999999997</v>
      </c>
      <c r="N40" s="17"/>
    </row>
    <row r="41" spans="1:14" s="18" customFormat="1" ht="15.75" customHeight="1" x14ac:dyDescent="0.15">
      <c r="A41" s="19" t="s">
        <v>34</v>
      </c>
      <c r="B41" s="24">
        <v>750</v>
      </c>
      <c r="C41" s="24">
        <v>750</v>
      </c>
      <c r="D41" s="24">
        <v>750</v>
      </c>
      <c r="E41" s="24">
        <v>750</v>
      </c>
      <c r="F41" s="24">
        <v>750</v>
      </c>
      <c r="G41" s="24">
        <v>750</v>
      </c>
      <c r="H41" s="24">
        <v>750</v>
      </c>
      <c r="I41" s="24">
        <v>750</v>
      </c>
      <c r="J41" s="24">
        <v>750</v>
      </c>
      <c r="K41" s="24">
        <v>750</v>
      </c>
      <c r="L41" s="24">
        <v>750</v>
      </c>
      <c r="M41" s="24">
        <v>750</v>
      </c>
      <c r="N41" s="17"/>
    </row>
    <row r="42" spans="1:14" s="18" customFormat="1" ht="15.75" customHeight="1" x14ac:dyDescent="0.15">
      <c r="A42" s="19" t="s">
        <v>35</v>
      </c>
      <c r="B42" s="24">
        <v>1000</v>
      </c>
      <c r="C42" s="24">
        <v>1000</v>
      </c>
      <c r="D42" s="24">
        <v>1000</v>
      </c>
      <c r="E42" s="24">
        <v>1000</v>
      </c>
      <c r="F42" s="24">
        <v>1000</v>
      </c>
      <c r="G42" s="24">
        <v>1000</v>
      </c>
      <c r="H42" s="24">
        <v>1000</v>
      </c>
      <c r="I42" s="24">
        <v>1000</v>
      </c>
      <c r="J42" s="24">
        <v>1000</v>
      </c>
      <c r="K42" s="24">
        <v>1000</v>
      </c>
      <c r="L42" s="24">
        <v>1000</v>
      </c>
      <c r="M42" s="24">
        <v>1000</v>
      </c>
      <c r="N42" s="17"/>
    </row>
    <row r="43" spans="1:14" s="18" customFormat="1" ht="15.75" customHeight="1" x14ac:dyDescent="0.15">
      <c r="A43" s="19" t="s">
        <v>36</v>
      </c>
      <c r="B43" s="24">
        <v>2000</v>
      </c>
      <c r="C43" s="24">
        <v>2000</v>
      </c>
      <c r="D43" s="24">
        <v>2000</v>
      </c>
      <c r="E43" s="24">
        <v>2000</v>
      </c>
      <c r="F43" s="24">
        <v>2000</v>
      </c>
      <c r="G43" s="24">
        <v>2000</v>
      </c>
      <c r="H43" s="24">
        <v>2000</v>
      </c>
      <c r="I43" s="24">
        <v>2000</v>
      </c>
      <c r="J43" s="24">
        <v>2000</v>
      </c>
      <c r="K43" s="24">
        <v>2000</v>
      </c>
      <c r="L43" s="24">
        <v>2000</v>
      </c>
      <c r="M43" s="24">
        <v>2000</v>
      </c>
      <c r="N43" s="17"/>
    </row>
    <row r="44" spans="1:14" s="18" customFormat="1" ht="15.75" customHeight="1" x14ac:dyDescent="0.15">
      <c r="A44" s="19" t="s">
        <v>37</v>
      </c>
      <c r="B44" s="24">
        <v>1100</v>
      </c>
      <c r="C44" s="24">
        <v>1100</v>
      </c>
      <c r="D44" s="24">
        <v>1100</v>
      </c>
      <c r="E44" s="24">
        <v>1100</v>
      </c>
      <c r="F44" s="24">
        <v>1100</v>
      </c>
      <c r="G44" s="24">
        <v>1100</v>
      </c>
      <c r="H44" s="24">
        <v>1100</v>
      </c>
      <c r="I44" s="24">
        <v>1100</v>
      </c>
      <c r="J44" s="24">
        <v>1100</v>
      </c>
      <c r="K44" s="24">
        <v>1100</v>
      </c>
      <c r="L44" s="24">
        <v>1100</v>
      </c>
      <c r="M44" s="24">
        <v>1100</v>
      </c>
      <c r="N44" s="17"/>
    </row>
    <row r="45" spans="1:14" s="18" customFormat="1" ht="15.75" customHeight="1" x14ac:dyDescent="0.15">
      <c r="A45" s="19" t="s">
        <v>38</v>
      </c>
      <c r="B45" s="24">
        <v>400</v>
      </c>
      <c r="C45" s="24">
        <v>400</v>
      </c>
      <c r="D45" s="24">
        <v>400</v>
      </c>
      <c r="E45" s="24">
        <v>400</v>
      </c>
      <c r="F45" s="24">
        <v>400</v>
      </c>
      <c r="G45" s="24">
        <v>400</v>
      </c>
      <c r="H45" s="24">
        <v>400</v>
      </c>
      <c r="I45" s="24">
        <v>400</v>
      </c>
      <c r="J45" s="24">
        <v>400</v>
      </c>
      <c r="K45" s="24">
        <v>400</v>
      </c>
      <c r="L45" s="24">
        <v>400</v>
      </c>
      <c r="M45" s="24">
        <v>400</v>
      </c>
      <c r="N45" s="17"/>
    </row>
    <row r="46" spans="1:14" s="18" customFormat="1" ht="15.75" customHeight="1" x14ac:dyDescent="0.15">
      <c r="A46" s="19" t="s">
        <v>39</v>
      </c>
      <c r="B46" s="24">
        <v>1000</v>
      </c>
      <c r="C46" s="24">
        <v>1000</v>
      </c>
      <c r="D46" s="24">
        <v>1000</v>
      </c>
      <c r="E46" s="24">
        <v>1000</v>
      </c>
      <c r="F46" s="24">
        <v>1000</v>
      </c>
      <c r="G46" s="24">
        <v>1000</v>
      </c>
      <c r="H46" s="24">
        <v>1000</v>
      </c>
      <c r="I46" s="24">
        <v>1000</v>
      </c>
      <c r="J46" s="24">
        <v>1000</v>
      </c>
      <c r="K46" s="24">
        <v>1000</v>
      </c>
      <c r="L46" s="24">
        <v>1000</v>
      </c>
      <c r="M46" s="24">
        <v>1000</v>
      </c>
      <c r="N46" s="17"/>
    </row>
    <row r="47" spans="1:14" s="18" customFormat="1" ht="15.75" customHeight="1" x14ac:dyDescent="0.15">
      <c r="A47" s="19" t="s">
        <v>40</v>
      </c>
      <c r="B47" s="24">
        <v>1000</v>
      </c>
      <c r="C47" s="24">
        <v>1000</v>
      </c>
      <c r="D47" s="24">
        <v>1000</v>
      </c>
      <c r="E47" s="24">
        <v>1000</v>
      </c>
      <c r="F47" s="24">
        <v>1000</v>
      </c>
      <c r="G47" s="24">
        <v>1000</v>
      </c>
      <c r="H47" s="24">
        <v>1000</v>
      </c>
      <c r="I47" s="24">
        <v>1000</v>
      </c>
      <c r="J47" s="24">
        <v>1000</v>
      </c>
      <c r="K47" s="24">
        <v>1000</v>
      </c>
      <c r="L47" s="24">
        <v>1000</v>
      </c>
      <c r="M47" s="24">
        <v>1000</v>
      </c>
      <c r="N47" s="17"/>
    </row>
    <row r="48" spans="1:14" s="18" customFormat="1" ht="15.75" customHeight="1" x14ac:dyDescent="0.15">
      <c r="A48" s="19" t="s">
        <v>41</v>
      </c>
      <c r="B48" s="24">
        <v>2500</v>
      </c>
      <c r="C48" s="24">
        <v>2500</v>
      </c>
      <c r="D48" s="24">
        <v>2500</v>
      </c>
      <c r="E48" s="24">
        <v>2500</v>
      </c>
      <c r="F48" s="24">
        <v>2500</v>
      </c>
      <c r="G48" s="24">
        <v>2500</v>
      </c>
      <c r="H48" s="24">
        <v>2500</v>
      </c>
      <c r="I48" s="24">
        <v>2500</v>
      </c>
      <c r="J48" s="24">
        <v>2500</v>
      </c>
      <c r="K48" s="24">
        <v>2500</v>
      </c>
      <c r="L48" s="24">
        <v>2500</v>
      </c>
      <c r="M48" s="24">
        <v>2500</v>
      </c>
      <c r="N48" s="17"/>
    </row>
    <row r="49" spans="1:14" s="18" customFormat="1" ht="15.75" customHeight="1" x14ac:dyDescent="0.15">
      <c r="A49" s="19" t="s">
        <v>42</v>
      </c>
      <c r="B49" s="24">
        <v>1800</v>
      </c>
      <c r="C49" s="24">
        <v>1800</v>
      </c>
      <c r="D49" s="24">
        <v>1800</v>
      </c>
      <c r="E49" s="24">
        <v>1800</v>
      </c>
      <c r="F49" s="24">
        <v>1800</v>
      </c>
      <c r="G49" s="24">
        <v>1800</v>
      </c>
      <c r="H49" s="24">
        <v>1800</v>
      </c>
      <c r="I49" s="24">
        <v>1800</v>
      </c>
      <c r="J49" s="24">
        <v>1800</v>
      </c>
      <c r="K49" s="24">
        <v>1800</v>
      </c>
      <c r="L49" s="24">
        <v>1800</v>
      </c>
      <c r="M49" s="24">
        <v>1800</v>
      </c>
      <c r="N49" s="17"/>
    </row>
    <row r="50" spans="1:14" s="18" customFormat="1" ht="15.75" customHeight="1" x14ac:dyDescent="0.15">
      <c r="A50" s="19" t="s">
        <v>43</v>
      </c>
      <c r="B50" s="24">
        <v>540</v>
      </c>
      <c r="C50" s="24">
        <v>540</v>
      </c>
      <c r="D50" s="24">
        <v>540</v>
      </c>
      <c r="E50" s="24">
        <v>540</v>
      </c>
      <c r="F50" s="24">
        <v>540</v>
      </c>
      <c r="G50" s="24">
        <v>540</v>
      </c>
      <c r="H50" s="24">
        <v>540</v>
      </c>
      <c r="I50" s="24">
        <v>540</v>
      </c>
      <c r="J50" s="24">
        <v>540</v>
      </c>
      <c r="K50" s="24">
        <v>540</v>
      </c>
      <c r="L50" s="24">
        <v>540</v>
      </c>
      <c r="M50" s="24">
        <v>540</v>
      </c>
      <c r="N50" s="17"/>
    </row>
    <row r="51" spans="1:14" s="18" customFormat="1" ht="15.75" customHeight="1" x14ac:dyDescent="0.15">
      <c r="A51" s="19" t="s">
        <v>44</v>
      </c>
      <c r="B51" s="24">
        <v>3000</v>
      </c>
      <c r="C51" s="24">
        <v>3000</v>
      </c>
      <c r="D51" s="24">
        <v>3000</v>
      </c>
      <c r="E51" s="24">
        <v>3000</v>
      </c>
      <c r="F51" s="24">
        <v>3000</v>
      </c>
      <c r="G51" s="24">
        <v>3000</v>
      </c>
      <c r="H51" s="24">
        <v>3000</v>
      </c>
      <c r="I51" s="24">
        <v>3000</v>
      </c>
      <c r="J51" s="24">
        <v>3000</v>
      </c>
      <c r="K51" s="24">
        <v>3000</v>
      </c>
      <c r="L51" s="24">
        <v>3000</v>
      </c>
      <c r="M51" s="24">
        <v>3000</v>
      </c>
      <c r="N51" s="17"/>
    </row>
    <row r="52" spans="1:14" s="18" customFormat="1" ht="15.75" customHeight="1" x14ac:dyDescent="0.15">
      <c r="A52" s="19" t="s">
        <v>45</v>
      </c>
      <c r="B52" s="24">
        <v>2500</v>
      </c>
      <c r="C52" s="24">
        <v>2500</v>
      </c>
      <c r="D52" s="24">
        <v>2500</v>
      </c>
      <c r="E52" s="24">
        <v>2500</v>
      </c>
      <c r="F52" s="24">
        <v>2500</v>
      </c>
      <c r="G52" s="24">
        <v>2500</v>
      </c>
      <c r="H52" s="24">
        <v>2500</v>
      </c>
      <c r="I52" s="24">
        <v>2500</v>
      </c>
      <c r="J52" s="24">
        <v>2500</v>
      </c>
      <c r="K52" s="24">
        <v>2500</v>
      </c>
      <c r="L52" s="24">
        <v>2500</v>
      </c>
      <c r="M52" s="24">
        <v>2500</v>
      </c>
      <c r="N52" s="17"/>
    </row>
    <row r="53" spans="1:14" s="30" customFormat="1" ht="15.75" customHeight="1" x14ac:dyDescent="0.15">
      <c r="A53" s="27" t="s">
        <v>46</v>
      </c>
      <c r="B53" s="28">
        <f t="shared" ref="B53:M53" si="10">SUBTOTAL(9,B26:B52)</f>
        <v>27895</v>
      </c>
      <c r="C53" s="28">
        <f t="shared" si="10"/>
        <v>27895</v>
      </c>
      <c r="D53" s="28">
        <f t="shared" si="10"/>
        <v>27895</v>
      </c>
      <c r="E53" s="28">
        <f t="shared" si="10"/>
        <v>27895</v>
      </c>
      <c r="F53" s="28">
        <f t="shared" si="10"/>
        <v>27895</v>
      </c>
      <c r="G53" s="28">
        <f t="shared" si="10"/>
        <v>27895</v>
      </c>
      <c r="H53" s="28">
        <f t="shared" si="10"/>
        <v>27895</v>
      </c>
      <c r="I53" s="28">
        <f t="shared" si="10"/>
        <v>27895</v>
      </c>
      <c r="J53" s="28">
        <f t="shared" si="10"/>
        <v>27895</v>
      </c>
      <c r="K53" s="28">
        <f t="shared" si="10"/>
        <v>27895</v>
      </c>
      <c r="L53" s="28">
        <f t="shared" si="10"/>
        <v>27895</v>
      </c>
      <c r="M53" s="28">
        <f t="shared" si="10"/>
        <v>27895</v>
      </c>
      <c r="N53" s="23"/>
    </row>
    <row r="54" spans="1:14" s="18" customFormat="1" ht="15.75" customHeight="1" x14ac:dyDescent="0.15">
      <c r="A54" s="19"/>
      <c r="B54" s="26"/>
      <c r="C54" s="26"/>
      <c r="D54" s="26"/>
      <c r="E54" s="26"/>
      <c r="F54" s="26"/>
      <c r="G54" s="26"/>
      <c r="H54" s="26"/>
      <c r="I54" s="26"/>
      <c r="J54" s="26"/>
      <c r="K54" s="26"/>
      <c r="L54" s="26"/>
      <c r="M54" s="26"/>
      <c r="N54" s="19"/>
    </row>
    <row r="55" spans="1:14" s="18" customFormat="1" ht="15.75" customHeight="1" x14ac:dyDescent="0.15">
      <c r="A55" s="33" t="s">
        <v>47</v>
      </c>
      <c r="B55" s="34"/>
      <c r="C55" s="34"/>
      <c r="D55" s="34"/>
      <c r="E55" s="34"/>
      <c r="F55" s="34"/>
      <c r="G55" s="34"/>
      <c r="H55" s="34"/>
      <c r="I55" s="34"/>
      <c r="J55" s="34"/>
      <c r="K55" s="34"/>
      <c r="L55" s="34"/>
      <c r="M55" s="34"/>
      <c r="N55" s="19"/>
    </row>
    <row r="56" spans="1:14" s="18" customFormat="1" ht="15.75" customHeight="1" x14ac:dyDescent="0.15">
      <c r="A56" s="19" t="s">
        <v>48</v>
      </c>
      <c r="B56" s="24">
        <v>220500</v>
      </c>
      <c r="C56" s="24">
        <v>220500</v>
      </c>
      <c r="D56" s="24">
        <v>220500</v>
      </c>
      <c r="E56" s="24">
        <v>220500</v>
      </c>
      <c r="F56" s="24">
        <v>220500</v>
      </c>
      <c r="G56" s="24">
        <v>220500</v>
      </c>
      <c r="H56" s="24">
        <v>220500</v>
      </c>
      <c r="I56" s="24">
        <v>220500</v>
      </c>
      <c r="J56" s="24">
        <v>220500</v>
      </c>
      <c r="K56" s="24">
        <v>220500</v>
      </c>
      <c r="L56" s="24">
        <v>220500</v>
      </c>
      <c r="M56" s="24">
        <v>220500</v>
      </c>
      <c r="N56" s="17"/>
    </row>
    <row r="57" spans="1:14" s="18" customFormat="1" ht="15.75" customHeight="1" x14ac:dyDescent="0.15">
      <c r="A57" s="19" t="s">
        <v>49</v>
      </c>
      <c r="B57" s="24">
        <v>22050</v>
      </c>
      <c r="C57" s="24">
        <v>22050</v>
      </c>
      <c r="D57" s="24">
        <v>22050</v>
      </c>
      <c r="E57" s="24">
        <v>22050</v>
      </c>
      <c r="F57" s="24">
        <v>22050</v>
      </c>
      <c r="G57" s="24">
        <v>22050</v>
      </c>
      <c r="H57" s="24">
        <v>22050</v>
      </c>
      <c r="I57" s="24">
        <v>22050</v>
      </c>
      <c r="J57" s="24">
        <v>22050</v>
      </c>
      <c r="K57" s="24">
        <v>22050</v>
      </c>
      <c r="L57" s="24">
        <v>22050</v>
      </c>
      <c r="M57" s="24">
        <v>22050</v>
      </c>
      <c r="N57" s="17"/>
    </row>
    <row r="58" spans="1:14" s="18" customFormat="1" ht="15.75" customHeight="1" x14ac:dyDescent="0.15">
      <c r="A58" s="19" t="s">
        <v>50</v>
      </c>
      <c r="B58" s="24">
        <v>18700</v>
      </c>
      <c r="C58" s="24">
        <v>18700</v>
      </c>
      <c r="D58" s="24">
        <v>18700</v>
      </c>
      <c r="E58" s="24">
        <v>18700</v>
      </c>
      <c r="F58" s="24">
        <v>18700</v>
      </c>
      <c r="G58" s="24">
        <v>18700</v>
      </c>
      <c r="H58" s="24">
        <v>18700</v>
      </c>
      <c r="I58" s="24">
        <v>18700</v>
      </c>
      <c r="J58" s="24">
        <v>18700</v>
      </c>
      <c r="K58" s="24">
        <v>18700</v>
      </c>
      <c r="L58" s="24">
        <v>18700</v>
      </c>
      <c r="M58" s="24">
        <v>18700</v>
      </c>
      <c r="N58" s="17"/>
    </row>
    <row r="59" spans="1:14" s="18" customFormat="1" ht="15.75" customHeight="1" x14ac:dyDescent="0.15">
      <c r="A59" s="19" t="s">
        <v>51</v>
      </c>
      <c r="B59" s="24">
        <v>1000</v>
      </c>
      <c r="C59" s="24">
        <v>1000</v>
      </c>
      <c r="D59" s="24">
        <v>1000</v>
      </c>
      <c r="E59" s="24">
        <v>1000</v>
      </c>
      <c r="F59" s="24">
        <v>1000</v>
      </c>
      <c r="G59" s="24">
        <v>1000</v>
      </c>
      <c r="H59" s="24">
        <v>1000</v>
      </c>
      <c r="I59" s="24">
        <v>1000</v>
      </c>
      <c r="J59" s="24">
        <v>1000</v>
      </c>
      <c r="K59" s="24">
        <v>1000</v>
      </c>
      <c r="L59" s="24">
        <v>1000</v>
      </c>
      <c r="M59" s="24">
        <v>1000</v>
      </c>
      <c r="N59" s="17"/>
    </row>
    <row r="60" spans="1:14" s="18" customFormat="1" ht="15.75" customHeight="1" x14ac:dyDescent="0.15">
      <c r="A60" s="19" t="s">
        <v>52</v>
      </c>
      <c r="B60" s="24">
        <v>10000</v>
      </c>
      <c r="C60" s="24">
        <v>10000</v>
      </c>
      <c r="D60" s="24">
        <v>10000</v>
      </c>
      <c r="E60" s="24">
        <v>10000</v>
      </c>
      <c r="F60" s="24">
        <v>10000</v>
      </c>
      <c r="G60" s="24">
        <v>10000</v>
      </c>
      <c r="H60" s="24">
        <v>10000</v>
      </c>
      <c r="I60" s="24">
        <v>10000</v>
      </c>
      <c r="J60" s="24">
        <v>10000</v>
      </c>
      <c r="K60" s="24">
        <v>10000</v>
      </c>
      <c r="L60" s="24">
        <v>10000</v>
      </c>
      <c r="M60" s="24">
        <v>10000</v>
      </c>
      <c r="N60" s="17"/>
    </row>
    <row r="61" spans="1:14" s="18" customFormat="1" ht="15.75" customHeight="1" x14ac:dyDescent="0.15">
      <c r="A61" s="19" t="s">
        <v>53</v>
      </c>
      <c r="B61" s="24">
        <v>16000</v>
      </c>
      <c r="C61" s="24">
        <v>16000</v>
      </c>
      <c r="D61" s="24">
        <v>16000</v>
      </c>
      <c r="E61" s="24">
        <v>16000</v>
      </c>
      <c r="F61" s="24">
        <v>16000</v>
      </c>
      <c r="G61" s="24">
        <v>16000</v>
      </c>
      <c r="H61" s="24">
        <v>16000</v>
      </c>
      <c r="I61" s="24">
        <v>16000</v>
      </c>
      <c r="J61" s="24">
        <v>16000</v>
      </c>
      <c r="K61" s="24">
        <v>16000</v>
      </c>
      <c r="L61" s="24">
        <v>16000</v>
      </c>
      <c r="M61" s="24">
        <v>16000</v>
      </c>
      <c r="N61" s="17"/>
    </row>
    <row r="62" spans="1:14" s="30" customFormat="1" ht="16.5" customHeight="1" x14ac:dyDescent="0.15">
      <c r="A62" s="27" t="s">
        <v>54</v>
      </c>
      <c r="B62" s="28">
        <f t="shared" ref="B62:M62" si="11">SUBTOTAL(9,B56:B61)</f>
        <v>288250</v>
      </c>
      <c r="C62" s="28">
        <f t="shared" si="11"/>
        <v>288250</v>
      </c>
      <c r="D62" s="28">
        <f t="shared" si="11"/>
        <v>288250</v>
      </c>
      <c r="E62" s="28">
        <f t="shared" si="11"/>
        <v>288250</v>
      </c>
      <c r="F62" s="28">
        <f t="shared" si="11"/>
        <v>288250</v>
      </c>
      <c r="G62" s="28">
        <f t="shared" si="11"/>
        <v>288250</v>
      </c>
      <c r="H62" s="28">
        <f t="shared" si="11"/>
        <v>288250</v>
      </c>
      <c r="I62" s="28">
        <f t="shared" si="11"/>
        <v>288250</v>
      </c>
      <c r="J62" s="28">
        <f t="shared" si="11"/>
        <v>288250</v>
      </c>
      <c r="K62" s="28">
        <f t="shared" si="11"/>
        <v>288250</v>
      </c>
      <c r="L62" s="28">
        <f t="shared" si="11"/>
        <v>288250</v>
      </c>
      <c r="M62" s="28">
        <f t="shared" si="11"/>
        <v>288250</v>
      </c>
      <c r="N62" s="29"/>
    </row>
    <row r="63" spans="1:14" s="30" customFormat="1" ht="16.5" customHeight="1" x14ac:dyDescent="0.15">
      <c r="A63" s="23"/>
      <c r="B63" s="35"/>
      <c r="C63" s="35"/>
      <c r="D63" s="35"/>
      <c r="E63" s="35"/>
      <c r="F63" s="35"/>
      <c r="G63" s="35"/>
      <c r="H63" s="35"/>
      <c r="I63" s="35"/>
      <c r="J63" s="35"/>
      <c r="K63" s="35"/>
      <c r="L63" s="35"/>
      <c r="M63" s="35"/>
      <c r="N63" s="29"/>
    </row>
    <row r="64" spans="1:14" s="30" customFormat="1" ht="15.75" customHeight="1" x14ac:dyDescent="0.15">
      <c r="A64" s="36" t="s">
        <v>55</v>
      </c>
      <c r="B64" s="37">
        <f t="shared" ref="B64:M64" si="12">SUBTOTAL(9,B26:B63)</f>
        <v>316145</v>
      </c>
      <c r="C64" s="37">
        <f t="shared" si="12"/>
        <v>316145</v>
      </c>
      <c r="D64" s="37">
        <f t="shared" si="12"/>
        <v>316145</v>
      </c>
      <c r="E64" s="37">
        <f t="shared" si="12"/>
        <v>316145</v>
      </c>
      <c r="F64" s="37">
        <f t="shared" si="12"/>
        <v>316145</v>
      </c>
      <c r="G64" s="37">
        <f t="shared" si="12"/>
        <v>316145</v>
      </c>
      <c r="H64" s="37">
        <f t="shared" si="12"/>
        <v>316145</v>
      </c>
      <c r="I64" s="37">
        <f t="shared" si="12"/>
        <v>316145</v>
      </c>
      <c r="J64" s="37">
        <f t="shared" si="12"/>
        <v>316145</v>
      </c>
      <c r="K64" s="37">
        <f t="shared" si="12"/>
        <v>316145</v>
      </c>
      <c r="L64" s="37">
        <f t="shared" si="12"/>
        <v>316145</v>
      </c>
      <c r="M64" s="37">
        <f t="shared" si="12"/>
        <v>316145</v>
      </c>
      <c r="N64" s="29"/>
    </row>
    <row r="65" spans="1:14" s="18" customFormat="1" ht="15.75" customHeight="1" x14ac:dyDescent="0.15">
      <c r="A65" s="19"/>
      <c r="B65" s="26"/>
      <c r="C65" s="26"/>
      <c r="D65" s="26"/>
      <c r="E65" s="26"/>
      <c r="F65" s="26"/>
      <c r="G65" s="26"/>
      <c r="H65" s="26"/>
      <c r="I65" s="26"/>
      <c r="J65" s="26"/>
      <c r="K65" s="26"/>
      <c r="L65" s="26"/>
      <c r="M65" s="26"/>
      <c r="N65" s="17"/>
    </row>
    <row r="66" spans="1:14" s="18" customFormat="1" ht="15.75" customHeight="1" x14ac:dyDescent="0.15">
      <c r="A66" s="38" t="s">
        <v>56</v>
      </c>
      <c r="B66" s="39">
        <f t="shared" ref="B66:M66" si="13">B21-B64</f>
        <v>29827.693499999936</v>
      </c>
      <c r="C66" s="39">
        <f t="shared" si="13"/>
        <v>34466.857827000087</v>
      </c>
      <c r="D66" s="39">
        <f t="shared" si="13"/>
        <v>37654.337102921389</v>
      </c>
      <c r="E66" s="39">
        <f t="shared" si="13"/>
        <v>40871.086991057557</v>
      </c>
      <c r="F66" s="39">
        <f t="shared" si="13"/>
        <v>44117.384284459986</v>
      </c>
      <c r="G66" s="39">
        <f t="shared" si="13"/>
        <v>37393.508431383758</v>
      </c>
      <c r="H66" s="39">
        <f t="shared" si="13"/>
        <v>40699.741560983122</v>
      </c>
      <c r="I66" s="39">
        <f t="shared" si="13"/>
        <v>44036.368509253953</v>
      </c>
      <c r="J66" s="39">
        <f t="shared" si="13"/>
        <v>47403.676845230919</v>
      </c>
      <c r="K66" s="39">
        <f t="shared" si="13"/>
        <v>50801.956897440134</v>
      </c>
      <c r="L66" s="39">
        <f t="shared" si="13"/>
        <v>54231.501780607854</v>
      </c>
      <c r="M66" s="39">
        <f t="shared" si="13"/>
        <v>57692.607422630768</v>
      </c>
      <c r="N66" s="17"/>
    </row>
    <row r="67" spans="1:14" s="18" customFormat="1" ht="15.75" customHeight="1" x14ac:dyDescent="0.15">
      <c r="A67" s="19" t="s">
        <v>57</v>
      </c>
      <c r="B67" s="26"/>
      <c r="C67" s="26"/>
      <c r="D67" s="26"/>
      <c r="E67" s="26"/>
      <c r="F67" s="26"/>
      <c r="G67" s="26"/>
      <c r="H67" s="26"/>
      <c r="I67" s="26"/>
      <c r="J67" s="26"/>
      <c r="K67" s="26"/>
      <c r="L67" s="26"/>
      <c r="M67" s="26"/>
      <c r="N67" s="17"/>
    </row>
    <row r="68" spans="1:14" s="18" customFormat="1" ht="15.75" customHeight="1" x14ac:dyDescent="0.15">
      <c r="A68" s="19" t="s">
        <v>58</v>
      </c>
      <c r="B68" s="24">
        <v>1000</v>
      </c>
      <c r="C68" s="24">
        <v>1000</v>
      </c>
      <c r="D68" s="24">
        <v>1000</v>
      </c>
      <c r="E68" s="24">
        <v>1000</v>
      </c>
      <c r="F68" s="24">
        <v>1000</v>
      </c>
      <c r="G68" s="24">
        <v>1000</v>
      </c>
      <c r="H68" s="24">
        <v>1000</v>
      </c>
      <c r="I68" s="24">
        <v>1000</v>
      </c>
      <c r="J68" s="24">
        <v>1000</v>
      </c>
      <c r="K68" s="24">
        <v>1000</v>
      </c>
      <c r="L68" s="24">
        <v>1000</v>
      </c>
      <c r="M68" s="24">
        <v>1000</v>
      </c>
      <c r="N68" s="17"/>
    </row>
    <row r="69" spans="1:14" s="18" customFormat="1" ht="15.75" customHeight="1" x14ac:dyDescent="0.15">
      <c r="A69" s="19" t="s">
        <v>59</v>
      </c>
      <c r="B69" s="24">
        <v>229.99999999999997</v>
      </c>
      <c r="C69" s="24">
        <v>229.99999999999997</v>
      </c>
      <c r="D69" s="24">
        <v>229.99999999999997</v>
      </c>
      <c r="E69" s="24">
        <v>229.99999999999997</v>
      </c>
      <c r="F69" s="24">
        <v>229.99999999999997</v>
      </c>
      <c r="G69" s="24">
        <v>229.99999999999997</v>
      </c>
      <c r="H69" s="24">
        <v>229.99999999999997</v>
      </c>
      <c r="I69" s="24">
        <v>229.99999999999997</v>
      </c>
      <c r="J69" s="24">
        <v>229.99999999999997</v>
      </c>
      <c r="K69" s="24">
        <v>229.99999999999997</v>
      </c>
      <c r="L69" s="24">
        <v>229.99999999999997</v>
      </c>
      <c r="M69" s="24">
        <v>229.99999999999997</v>
      </c>
      <c r="N69" s="17"/>
    </row>
    <row r="70" spans="1:14" s="18" customFormat="1" ht="15.75" customHeight="1" x14ac:dyDescent="0.15">
      <c r="A70" s="19" t="s">
        <v>60</v>
      </c>
      <c r="B70" s="24">
        <v>430</v>
      </c>
      <c r="C70" s="24">
        <v>430</v>
      </c>
      <c r="D70" s="24">
        <v>430</v>
      </c>
      <c r="E70" s="24">
        <v>430</v>
      </c>
      <c r="F70" s="24">
        <v>430</v>
      </c>
      <c r="G70" s="24">
        <v>430</v>
      </c>
      <c r="H70" s="24">
        <v>430</v>
      </c>
      <c r="I70" s="24">
        <v>430</v>
      </c>
      <c r="J70" s="24">
        <v>430</v>
      </c>
      <c r="K70" s="24">
        <v>430</v>
      </c>
      <c r="L70" s="24">
        <v>430</v>
      </c>
      <c r="M70" s="24">
        <v>430</v>
      </c>
      <c r="N70" s="17"/>
    </row>
    <row r="71" spans="1:14" s="18" customFormat="1" ht="15.75" customHeight="1" x14ac:dyDescent="0.15">
      <c r="A71" s="19" t="s">
        <v>61</v>
      </c>
      <c r="B71" s="24">
        <v>350</v>
      </c>
      <c r="C71" s="24">
        <v>350</v>
      </c>
      <c r="D71" s="24">
        <v>350</v>
      </c>
      <c r="E71" s="24">
        <v>350</v>
      </c>
      <c r="F71" s="24">
        <v>350</v>
      </c>
      <c r="G71" s="24">
        <v>350</v>
      </c>
      <c r="H71" s="24">
        <v>350</v>
      </c>
      <c r="I71" s="24">
        <v>350</v>
      </c>
      <c r="J71" s="24">
        <v>350</v>
      </c>
      <c r="K71" s="24">
        <v>350</v>
      </c>
      <c r="L71" s="24">
        <v>350</v>
      </c>
      <c r="M71" s="24">
        <v>350</v>
      </c>
      <c r="N71" s="17"/>
    </row>
    <row r="72" spans="1:14" s="18" customFormat="1" ht="15.75" customHeight="1" x14ac:dyDescent="0.15">
      <c r="A72" s="19" t="s">
        <v>62</v>
      </c>
      <c r="B72" s="24">
        <v>120</v>
      </c>
      <c r="C72" s="24">
        <v>120</v>
      </c>
      <c r="D72" s="24">
        <v>120</v>
      </c>
      <c r="E72" s="24">
        <v>120</v>
      </c>
      <c r="F72" s="24">
        <v>120</v>
      </c>
      <c r="G72" s="24">
        <v>120</v>
      </c>
      <c r="H72" s="24">
        <v>120</v>
      </c>
      <c r="I72" s="24">
        <v>120</v>
      </c>
      <c r="J72" s="24">
        <v>120</v>
      </c>
      <c r="K72" s="24">
        <v>120</v>
      </c>
      <c r="L72" s="24">
        <v>120</v>
      </c>
      <c r="M72" s="24">
        <v>120</v>
      </c>
      <c r="N72" s="17"/>
    </row>
    <row r="73" spans="1:14" s="18" customFormat="1" ht="15.75" customHeight="1" x14ac:dyDescent="0.15">
      <c r="A73" s="19" t="s">
        <v>63</v>
      </c>
      <c r="B73" s="24">
        <v>100</v>
      </c>
      <c r="C73" s="24">
        <v>100</v>
      </c>
      <c r="D73" s="24">
        <v>100</v>
      </c>
      <c r="E73" s="24">
        <v>100</v>
      </c>
      <c r="F73" s="24">
        <v>100</v>
      </c>
      <c r="G73" s="24">
        <v>100</v>
      </c>
      <c r="H73" s="24">
        <v>100</v>
      </c>
      <c r="I73" s="24">
        <v>100</v>
      </c>
      <c r="J73" s="24">
        <v>100</v>
      </c>
      <c r="K73" s="24">
        <v>100</v>
      </c>
      <c r="L73" s="24">
        <v>100</v>
      </c>
      <c r="M73" s="24">
        <v>100</v>
      </c>
      <c r="N73" s="17"/>
    </row>
    <row r="74" spans="1:14" s="18" customFormat="1" ht="15.75" customHeight="1" x14ac:dyDescent="0.15">
      <c r="A74" s="19"/>
      <c r="B74" s="26"/>
      <c r="C74" s="26"/>
      <c r="D74" s="26"/>
      <c r="E74" s="26"/>
      <c r="F74" s="26"/>
      <c r="G74" s="26"/>
      <c r="H74" s="26"/>
      <c r="I74" s="26"/>
      <c r="J74" s="26"/>
      <c r="K74" s="26"/>
      <c r="L74" s="26"/>
      <c r="M74" s="26"/>
      <c r="N74" s="17"/>
    </row>
    <row r="75" spans="1:14" s="30" customFormat="1" ht="15.75" customHeight="1" x14ac:dyDescent="0.15">
      <c r="A75" s="40" t="s">
        <v>64</v>
      </c>
      <c r="B75" s="37">
        <f t="shared" ref="B75:M75" si="14">SUM(B68:B74)</f>
        <v>2230</v>
      </c>
      <c r="C75" s="37">
        <f t="shared" si="14"/>
        <v>2230</v>
      </c>
      <c r="D75" s="37">
        <f t="shared" si="14"/>
        <v>2230</v>
      </c>
      <c r="E75" s="37">
        <f t="shared" si="14"/>
        <v>2230</v>
      </c>
      <c r="F75" s="37">
        <f t="shared" si="14"/>
        <v>2230</v>
      </c>
      <c r="G75" s="37">
        <f t="shared" si="14"/>
        <v>2230</v>
      </c>
      <c r="H75" s="37">
        <f t="shared" si="14"/>
        <v>2230</v>
      </c>
      <c r="I75" s="37">
        <f t="shared" si="14"/>
        <v>2230</v>
      </c>
      <c r="J75" s="37">
        <f t="shared" si="14"/>
        <v>2230</v>
      </c>
      <c r="K75" s="37">
        <f t="shared" si="14"/>
        <v>2230</v>
      </c>
      <c r="L75" s="37">
        <f t="shared" si="14"/>
        <v>2230</v>
      </c>
      <c r="M75" s="37">
        <f t="shared" si="14"/>
        <v>2230</v>
      </c>
      <c r="N75" s="29"/>
    </row>
    <row r="76" spans="1:14" s="18" customFormat="1" ht="16.5" customHeight="1" x14ac:dyDescent="0.15">
      <c r="A76" s="19"/>
      <c r="B76" s="26"/>
      <c r="C76" s="26"/>
      <c r="D76" s="26"/>
      <c r="E76" s="26"/>
      <c r="F76" s="26"/>
      <c r="G76" s="26"/>
      <c r="H76" s="26"/>
      <c r="I76" s="26"/>
      <c r="J76" s="26"/>
      <c r="K76" s="26"/>
      <c r="L76" s="26"/>
      <c r="M76" s="26"/>
      <c r="N76" s="17"/>
    </row>
    <row r="77" spans="1:14" s="18" customFormat="1" ht="16.5" customHeight="1" x14ac:dyDescent="0.15">
      <c r="A77" s="41" t="s">
        <v>65</v>
      </c>
      <c r="B77" s="39">
        <f t="shared" ref="B77:M77" si="15">B66-B75</f>
        <v>27597.693499999936</v>
      </c>
      <c r="C77" s="39">
        <f t="shared" si="15"/>
        <v>32236.857827000087</v>
      </c>
      <c r="D77" s="39">
        <f t="shared" si="15"/>
        <v>35424.337102921389</v>
      </c>
      <c r="E77" s="39">
        <f t="shared" si="15"/>
        <v>38641.086991057557</v>
      </c>
      <c r="F77" s="39">
        <f t="shared" si="15"/>
        <v>41887.384284459986</v>
      </c>
      <c r="G77" s="39">
        <f t="shared" si="15"/>
        <v>35163.508431383758</v>
      </c>
      <c r="H77" s="39">
        <f t="shared" si="15"/>
        <v>38469.741560983122</v>
      </c>
      <c r="I77" s="39">
        <f t="shared" si="15"/>
        <v>41806.368509253953</v>
      </c>
      <c r="J77" s="39">
        <f t="shared" si="15"/>
        <v>45173.676845230919</v>
      </c>
      <c r="K77" s="39">
        <f t="shared" si="15"/>
        <v>48571.956897440134</v>
      </c>
      <c r="L77" s="39">
        <f t="shared" si="15"/>
        <v>52001.501780607854</v>
      </c>
      <c r="M77" s="39">
        <f t="shared" si="15"/>
        <v>55462.607422630768</v>
      </c>
      <c r="N77" s="17"/>
    </row>
    <row r="78" spans="1:14" s="18" customFormat="1" ht="15.75" customHeight="1" x14ac:dyDescent="0.15">
      <c r="A78" s="19" t="s">
        <v>66</v>
      </c>
      <c r="B78" s="26"/>
      <c r="C78" s="26"/>
      <c r="D78" s="26"/>
      <c r="E78" s="26"/>
      <c r="F78" s="26"/>
      <c r="G78" s="26"/>
      <c r="H78" s="26"/>
      <c r="I78" s="26"/>
      <c r="J78" s="26"/>
      <c r="K78" s="26"/>
      <c r="L78" s="26"/>
      <c r="M78" s="26"/>
      <c r="N78" s="17"/>
    </row>
    <row r="79" spans="1:14" s="18" customFormat="1" ht="15.75" customHeight="1" x14ac:dyDescent="0.15">
      <c r="A79" s="19" t="s">
        <v>67</v>
      </c>
      <c r="B79" s="26">
        <v>1500</v>
      </c>
      <c r="C79" s="26">
        <v>1500</v>
      </c>
      <c r="D79" s="26">
        <v>1500</v>
      </c>
      <c r="E79" s="26">
        <v>1500</v>
      </c>
      <c r="F79" s="26">
        <v>1500</v>
      </c>
      <c r="G79" s="26">
        <v>1500</v>
      </c>
      <c r="H79" s="26">
        <v>1500</v>
      </c>
      <c r="I79" s="26">
        <v>1500</v>
      </c>
      <c r="J79" s="26">
        <v>1500</v>
      </c>
      <c r="K79" s="26">
        <v>1500</v>
      </c>
      <c r="L79" s="26">
        <v>1500</v>
      </c>
      <c r="M79" s="26">
        <v>1500</v>
      </c>
      <c r="N79" s="17"/>
    </row>
    <row r="80" spans="1:14" s="18" customFormat="1" ht="15.75" customHeight="1" x14ac:dyDescent="0.15">
      <c r="A80" s="19"/>
      <c r="B80" s="26"/>
      <c r="C80" s="26"/>
      <c r="D80" s="26"/>
      <c r="E80" s="26"/>
      <c r="F80" s="26"/>
      <c r="G80" s="26"/>
      <c r="H80" s="26"/>
      <c r="I80" s="26"/>
      <c r="J80" s="26"/>
      <c r="K80" s="26"/>
      <c r="L80" s="26"/>
      <c r="M80" s="26"/>
      <c r="N80" s="17"/>
    </row>
    <row r="81" spans="1:14" s="18" customFormat="1" ht="16.5" customHeight="1" x14ac:dyDescent="0.15">
      <c r="A81" s="42" t="s">
        <v>68</v>
      </c>
      <c r="B81" s="43">
        <f t="shared" ref="B81:M81" si="16">B77-B79</f>
        <v>26097.693499999936</v>
      </c>
      <c r="C81" s="43">
        <f t="shared" si="16"/>
        <v>30736.857827000087</v>
      </c>
      <c r="D81" s="43">
        <f t="shared" si="16"/>
        <v>33924.337102921389</v>
      </c>
      <c r="E81" s="43">
        <f t="shared" si="16"/>
        <v>37141.086991057557</v>
      </c>
      <c r="F81" s="43">
        <f t="shared" si="16"/>
        <v>40387.384284459986</v>
      </c>
      <c r="G81" s="43">
        <f t="shared" si="16"/>
        <v>33663.508431383758</v>
      </c>
      <c r="H81" s="43">
        <f t="shared" si="16"/>
        <v>36969.741560983122</v>
      </c>
      <c r="I81" s="43">
        <f t="shared" si="16"/>
        <v>40306.368509253953</v>
      </c>
      <c r="J81" s="43">
        <f t="shared" si="16"/>
        <v>43673.676845230919</v>
      </c>
      <c r="K81" s="43">
        <f t="shared" si="16"/>
        <v>47071.956897440134</v>
      </c>
      <c r="L81" s="43">
        <f t="shared" si="16"/>
        <v>50501.501780607854</v>
      </c>
      <c r="M81" s="43">
        <f t="shared" si="16"/>
        <v>53962.607422630768</v>
      </c>
      <c r="N81" s="17"/>
    </row>
    <row r="82" spans="1:14" ht="15.75" customHeight="1" x14ac:dyDescent="0.2">
      <c r="A82" s="1"/>
      <c r="B82" s="1"/>
      <c r="C82" s="3"/>
      <c r="D82" s="3"/>
      <c r="E82" s="3"/>
      <c r="F82" s="3"/>
      <c r="G82" s="3"/>
      <c r="H82" s="3"/>
      <c r="I82" s="3"/>
      <c r="J82" s="3"/>
      <c r="K82" s="3"/>
      <c r="L82" s="3"/>
      <c r="M82" s="3"/>
      <c r="N82" s="2"/>
    </row>
    <row r="83" spans="1:14" ht="15.75" customHeight="1" x14ac:dyDescent="0.2">
      <c r="A83" s="1"/>
      <c r="B83" s="1"/>
      <c r="C83" s="1"/>
      <c r="D83" s="1"/>
      <c r="E83" s="1"/>
      <c r="F83" s="1"/>
      <c r="G83" s="1"/>
      <c r="H83" s="1"/>
      <c r="I83" s="1"/>
      <c r="J83" s="1"/>
      <c r="K83" s="1"/>
      <c r="L83" s="1"/>
      <c r="M83" s="1"/>
      <c r="N83" s="2"/>
    </row>
    <row r="84" spans="1:14" ht="15.75" customHeight="1" x14ac:dyDescent="0.2">
      <c r="A84" s="1"/>
      <c r="B84" s="1"/>
      <c r="C84" s="3"/>
      <c r="D84" s="3"/>
      <c r="E84" s="3"/>
      <c r="F84" s="3"/>
      <c r="G84" s="3"/>
      <c r="H84" s="3"/>
      <c r="I84" s="3"/>
      <c r="J84" s="3"/>
      <c r="K84" s="3"/>
      <c r="L84" s="3"/>
      <c r="M84" s="3"/>
      <c r="N84" s="2"/>
    </row>
    <row r="85" spans="1:14" ht="15.75" customHeight="1" x14ac:dyDescent="0.2">
      <c r="A85" s="1"/>
      <c r="B85" s="1"/>
      <c r="C85" s="1"/>
      <c r="D85" s="1"/>
      <c r="E85" s="1"/>
      <c r="F85" s="1"/>
      <c r="G85" s="1"/>
      <c r="H85" s="1"/>
      <c r="I85" s="1"/>
      <c r="J85" s="1"/>
      <c r="K85" s="1"/>
      <c r="L85" s="1"/>
      <c r="M85" s="1"/>
      <c r="N85" s="1"/>
    </row>
    <row r="86" spans="1:14" ht="15.75" customHeight="1" x14ac:dyDescent="0.2">
      <c r="A86" s="1"/>
      <c r="B86" s="1"/>
      <c r="C86" s="1"/>
      <c r="D86" s="1"/>
      <c r="E86" s="1"/>
      <c r="F86" s="1"/>
      <c r="G86" s="1"/>
      <c r="H86" s="1"/>
      <c r="I86" s="1"/>
      <c r="J86" s="1"/>
      <c r="K86" s="1"/>
      <c r="L86" s="1"/>
      <c r="M86" s="1"/>
      <c r="N86" s="1"/>
    </row>
    <row r="87" spans="1:14" ht="15.75" customHeight="1" x14ac:dyDescent="0.2">
      <c r="A87" s="1"/>
      <c r="B87" s="1"/>
      <c r="C87" s="1"/>
      <c r="D87" s="1"/>
      <c r="E87" s="1"/>
      <c r="F87" s="1"/>
      <c r="G87" s="1"/>
      <c r="H87" s="1"/>
      <c r="I87" s="1"/>
      <c r="J87" s="1"/>
      <c r="K87" s="1"/>
      <c r="L87" s="1"/>
      <c r="M87" s="1"/>
      <c r="N87" s="1"/>
    </row>
    <row r="88" spans="1:14" ht="15.75" customHeight="1" x14ac:dyDescent="0.2">
      <c r="A88" s="1"/>
      <c r="B88" s="1"/>
      <c r="C88" s="1"/>
      <c r="D88" s="1"/>
      <c r="E88" s="1"/>
      <c r="F88" s="1"/>
      <c r="G88" s="1"/>
      <c r="H88" s="1"/>
      <c r="I88" s="1"/>
      <c r="J88" s="1"/>
      <c r="K88" s="1"/>
      <c r="L88" s="1"/>
      <c r="M88" s="1"/>
      <c r="N88" s="1"/>
    </row>
    <row r="89" spans="1:14" ht="15.75" customHeight="1" x14ac:dyDescent="0.2">
      <c r="A89" s="1"/>
      <c r="B89" s="1"/>
      <c r="C89" s="1"/>
      <c r="D89" s="1"/>
      <c r="E89" s="1"/>
      <c r="F89" s="1"/>
      <c r="G89" s="1"/>
      <c r="H89" s="1"/>
      <c r="I89" s="1"/>
      <c r="J89" s="1"/>
      <c r="K89" s="1"/>
      <c r="L89" s="1"/>
      <c r="M89" s="1"/>
      <c r="N89" s="1"/>
    </row>
    <row r="90" spans="1:14" ht="15.75" customHeight="1" x14ac:dyDescent="0.2">
      <c r="A90" s="1"/>
      <c r="B90" s="2"/>
      <c r="C90" s="2"/>
      <c r="D90" s="2"/>
      <c r="E90" s="2"/>
      <c r="F90" s="2"/>
      <c r="G90" s="2"/>
      <c r="H90" s="2"/>
      <c r="I90" s="2"/>
      <c r="J90" s="2"/>
      <c r="K90" s="2"/>
      <c r="L90" s="2"/>
      <c r="M90" s="2"/>
      <c r="N90" s="2"/>
    </row>
    <row r="91" spans="1:14" ht="15.75" customHeight="1" x14ac:dyDescent="0.2">
      <c r="A91" s="1"/>
      <c r="B91" s="2"/>
      <c r="C91" s="2"/>
      <c r="D91" s="2"/>
      <c r="E91" s="2"/>
      <c r="F91" s="2"/>
      <c r="G91" s="2"/>
      <c r="H91" s="2"/>
      <c r="I91" s="2"/>
      <c r="J91" s="2"/>
      <c r="K91" s="2"/>
      <c r="L91" s="2"/>
      <c r="M91" s="2"/>
      <c r="N91" s="2"/>
    </row>
    <row r="92" spans="1:14" ht="15.75" customHeight="1" x14ac:dyDescent="0.2">
      <c r="A92" s="1"/>
      <c r="B92" s="2"/>
      <c r="C92" s="2"/>
      <c r="D92" s="2"/>
      <c r="E92" s="2"/>
      <c r="F92" s="2"/>
      <c r="G92" s="2"/>
      <c r="H92" s="2"/>
      <c r="I92" s="2"/>
      <c r="J92" s="2"/>
      <c r="K92" s="2"/>
      <c r="L92" s="2"/>
      <c r="M92" s="2"/>
      <c r="N92" s="2"/>
    </row>
    <row r="93" spans="1:14" ht="15.75" customHeight="1" x14ac:dyDescent="0.2">
      <c r="A93" s="1"/>
      <c r="B93" s="2"/>
      <c r="C93" s="2"/>
      <c r="D93" s="2"/>
      <c r="E93" s="2"/>
      <c r="F93" s="2"/>
      <c r="G93" s="2"/>
      <c r="H93" s="2"/>
      <c r="I93" s="2"/>
      <c r="J93" s="2"/>
      <c r="K93" s="2"/>
      <c r="L93" s="2"/>
      <c r="M93" s="2"/>
      <c r="N93" s="2"/>
    </row>
    <row r="94" spans="1:14" ht="15.75" customHeight="1" x14ac:dyDescent="0.2">
      <c r="A94" s="1"/>
      <c r="B94" s="2"/>
      <c r="C94" s="2"/>
      <c r="D94" s="2"/>
      <c r="E94" s="2"/>
      <c r="F94" s="2"/>
      <c r="G94" s="2"/>
      <c r="H94" s="2"/>
      <c r="I94" s="2"/>
      <c r="J94" s="2"/>
      <c r="K94" s="2"/>
      <c r="L94" s="2"/>
      <c r="M94" s="2"/>
      <c r="N94" s="2"/>
    </row>
    <row r="95" spans="1:14" ht="15.75" customHeight="1" x14ac:dyDescent="0.2">
      <c r="A95" s="1"/>
      <c r="B95" s="2"/>
      <c r="C95" s="2"/>
      <c r="D95" s="2"/>
      <c r="E95" s="2"/>
      <c r="F95" s="2"/>
      <c r="G95" s="2"/>
      <c r="H95" s="2"/>
      <c r="I95" s="2"/>
      <c r="J95" s="2"/>
      <c r="K95" s="2"/>
      <c r="L95" s="2"/>
      <c r="M95" s="2"/>
      <c r="N95" s="2"/>
    </row>
    <row r="96" spans="1:14" ht="15.75" customHeight="1" x14ac:dyDescent="0.2">
      <c r="A96" s="1"/>
      <c r="B96" s="2"/>
      <c r="C96" s="2"/>
      <c r="D96" s="2"/>
      <c r="E96" s="2"/>
      <c r="F96" s="2"/>
      <c r="G96" s="2"/>
      <c r="H96" s="2"/>
      <c r="I96" s="2"/>
      <c r="J96" s="2"/>
      <c r="K96" s="2"/>
      <c r="L96" s="2"/>
      <c r="M96" s="2"/>
      <c r="N96" s="2"/>
    </row>
    <row r="97" spans="1:14" ht="15.75" customHeight="1" x14ac:dyDescent="0.2">
      <c r="A97" s="1"/>
      <c r="B97" s="2"/>
      <c r="C97" s="2"/>
      <c r="D97" s="2"/>
      <c r="E97" s="2"/>
      <c r="F97" s="2"/>
      <c r="G97" s="2"/>
      <c r="H97" s="2"/>
      <c r="I97" s="2"/>
      <c r="J97" s="2"/>
      <c r="K97" s="2"/>
      <c r="L97" s="2"/>
      <c r="M97" s="2"/>
      <c r="N97" s="2"/>
    </row>
    <row r="98" spans="1:14" ht="15.75" customHeight="1" x14ac:dyDescent="0.2">
      <c r="A98" s="1"/>
      <c r="B98" s="2"/>
      <c r="C98" s="2"/>
      <c r="D98" s="2"/>
      <c r="E98" s="2"/>
      <c r="F98" s="2"/>
      <c r="G98" s="2"/>
      <c r="H98" s="2"/>
      <c r="I98" s="2"/>
      <c r="J98" s="2"/>
      <c r="K98" s="2"/>
      <c r="L98" s="2"/>
      <c r="M98" s="2"/>
      <c r="N98" s="2"/>
    </row>
    <row r="99" spans="1:14" ht="15.75" customHeight="1" x14ac:dyDescent="0.2">
      <c r="A99" s="1"/>
      <c r="B99" s="2"/>
      <c r="C99" s="2"/>
      <c r="D99" s="2"/>
      <c r="E99" s="2"/>
      <c r="F99" s="2"/>
      <c r="G99" s="2"/>
      <c r="H99" s="2"/>
      <c r="I99" s="2"/>
      <c r="J99" s="2"/>
      <c r="K99" s="2"/>
      <c r="L99" s="2"/>
      <c r="M99" s="2"/>
      <c r="N99" s="2"/>
    </row>
    <row r="100" spans="1:14" ht="15.75" customHeight="1" x14ac:dyDescent="0.2">
      <c r="A100" s="1"/>
      <c r="B100" s="2"/>
      <c r="C100" s="2"/>
      <c r="D100" s="2"/>
      <c r="E100" s="2"/>
      <c r="F100" s="2"/>
      <c r="G100" s="2"/>
      <c r="H100" s="2"/>
      <c r="I100" s="2"/>
      <c r="J100" s="2"/>
      <c r="K100" s="2"/>
      <c r="L100" s="2"/>
      <c r="M100" s="2"/>
      <c r="N100" s="2"/>
    </row>
    <row r="101" spans="1:14" ht="15.75" customHeight="1" x14ac:dyDescent="0.2">
      <c r="A101" s="1"/>
      <c r="B101" s="2"/>
      <c r="C101" s="2"/>
      <c r="D101" s="2"/>
      <c r="E101" s="2"/>
      <c r="F101" s="2"/>
      <c r="G101" s="2"/>
      <c r="H101" s="2"/>
      <c r="I101" s="2"/>
      <c r="J101" s="2"/>
      <c r="K101" s="2"/>
      <c r="L101" s="2"/>
      <c r="M101" s="2"/>
      <c r="N101" s="2"/>
    </row>
    <row r="102" spans="1:14" ht="15.75" customHeight="1" x14ac:dyDescent="0.2">
      <c r="A102" s="1"/>
      <c r="B102" s="2"/>
      <c r="C102" s="2"/>
      <c r="D102" s="2"/>
      <c r="E102" s="2"/>
      <c r="F102" s="2"/>
      <c r="G102" s="2"/>
      <c r="H102" s="2"/>
      <c r="I102" s="2"/>
      <c r="J102" s="2"/>
      <c r="K102" s="2"/>
      <c r="L102" s="2"/>
      <c r="M102" s="2"/>
      <c r="N102" s="2"/>
    </row>
    <row r="103" spans="1:14" ht="15.75" customHeight="1" x14ac:dyDescent="0.2">
      <c r="A103" s="1"/>
      <c r="B103" s="2"/>
      <c r="C103" s="2"/>
      <c r="D103" s="2"/>
      <c r="E103" s="2"/>
      <c r="F103" s="2"/>
      <c r="G103" s="2"/>
      <c r="H103" s="2"/>
      <c r="I103" s="2"/>
      <c r="J103" s="2"/>
      <c r="K103" s="2"/>
      <c r="L103" s="2"/>
      <c r="M103" s="2"/>
      <c r="N103" s="2"/>
    </row>
    <row r="104" spans="1:14" ht="15.75" customHeight="1" x14ac:dyDescent="0.2">
      <c r="A104" s="1"/>
      <c r="B104" s="2"/>
      <c r="C104" s="2"/>
      <c r="D104" s="2"/>
      <c r="E104" s="2"/>
      <c r="F104" s="2"/>
      <c r="G104" s="2"/>
      <c r="H104" s="2"/>
      <c r="I104" s="2"/>
      <c r="J104" s="2"/>
      <c r="K104" s="2"/>
      <c r="L104" s="2"/>
      <c r="M104" s="2"/>
      <c r="N104" s="2"/>
    </row>
    <row r="105" spans="1:14" ht="15.75" customHeight="1" x14ac:dyDescent="0.2">
      <c r="A105" s="1"/>
      <c r="B105" s="2"/>
      <c r="C105" s="2"/>
      <c r="D105" s="2"/>
      <c r="E105" s="2"/>
      <c r="F105" s="2"/>
      <c r="G105" s="2"/>
      <c r="H105" s="2"/>
      <c r="I105" s="2"/>
      <c r="J105" s="2"/>
      <c r="K105" s="2"/>
      <c r="L105" s="2"/>
      <c r="M105" s="2"/>
      <c r="N105" s="2"/>
    </row>
    <row r="106" spans="1:14" ht="15.75" customHeight="1" x14ac:dyDescent="0.2">
      <c r="A106" s="1"/>
      <c r="B106" s="2"/>
      <c r="C106" s="2"/>
      <c r="D106" s="2"/>
      <c r="E106" s="2"/>
      <c r="F106" s="2"/>
      <c r="G106" s="2"/>
      <c r="H106" s="2"/>
      <c r="I106" s="2"/>
      <c r="J106" s="2"/>
      <c r="K106" s="2"/>
      <c r="L106" s="2"/>
      <c r="M106" s="2"/>
      <c r="N106" s="2"/>
    </row>
    <row r="107" spans="1:14" ht="15.75" customHeight="1" x14ac:dyDescent="0.2">
      <c r="A107" s="1"/>
      <c r="B107" s="2"/>
      <c r="C107" s="2"/>
      <c r="D107" s="2"/>
      <c r="E107" s="2"/>
      <c r="F107" s="2"/>
      <c r="G107" s="2"/>
      <c r="H107" s="2"/>
      <c r="I107" s="2"/>
      <c r="J107" s="2"/>
      <c r="K107" s="2"/>
      <c r="L107" s="2"/>
      <c r="M107" s="2"/>
      <c r="N107" s="2"/>
    </row>
    <row r="108" spans="1:14" ht="15.75" customHeight="1" x14ac:dyDescent="0.2">
      <c r="A108" s="1"/>
      <c r="B108" s="2"/>
      <c r="C108" s="2"/>
      <c r="D108" s="2"/>
      <c r="E108" s="2"/>
      <c r="F108" s="2"/>
      <c r="G108" s="2"/>
      <c r="H108" s="2"/>
      <c r="I108" s="2"/>
      <c r="J108" s="2"/>
      <c r="K108" s="2"/>
      <c r="L108" s="2"/>
      <c r="M108" s="2"/>
      <c r="N108" s="2"/>
    </row>
    <row r="109" spans="1:14" ht="15.75" customHeight="1" x14ac:dyDescent="0.2">
      <c r="A109" s="1"/>
      <c r="B109" s="2"/>
      <c r="C109" s="2"/>
      <c r="D109" s="2"/>
      <c r="E109" s="2"/>
      <c r="F109" s="2"/>
      <c r="G109" s="2"/>
      <c r="H109" s="2"/>
      <c r="I109" s="2"/>
      <c r="J109" s="2"/>
      <c r="K109" s="2"/>
      <c r="L109" s="2"/>
      <c r="M109" s="2"/>
      <c r="N109" s="2"/>
    </row>
    <row r="110" spans="1:14" ht="15.75" customHeight="1" x14ac:dyDescent="0.2">
      <c r="A110" s="1"/>
      <c r="B110" s="2"/>
      <c r="C110" s="2"/>
      <c r="D110" s="2"/>
      <c r="E110" s="2"/>
      <c r="F110" s="2"/>
      <c r="G110" s="2"/>
      <c r="H110" s="2"/>
      <c r="I110" s="2"/>
      <c r="J110" s="2"/>
      <c r="K110" s="2"/>
      <c r="L110" s="2"/>
      <c r="M110" s="2"/>
      <c r="N110" s="2"/>
    </row>
    <row r="111" spans="1:14" ht="15.75" customHeight="1" x14ac:dyDescent="0.2">
      <c r="A111" s="1"/>
      <c r="B111" s="2"/>
      <c r="C111" s="2"/>
      <c r="D111" s="2"/>
      <c r="E111" s="2"/>
      <c r="F111" s="2"/>
      <c r="G111" s="2"/>
      <c r="H111" s="2"/>
      <c r="I111" s="2"/>
      <c r="J111" s="2"/>
      <c r="K111" s="2"/>
      <c r="L111" s="2"/>
      <c r="M111" s="2"/>
      <c r="N111" s="2"/>
    </row>
    <row r="112" spans="1:14" ht="15.75" customHeight="1" x14ac:dyDescent="0.2">
      <c r="A112" s="1"/>
      <c r="B112" s="2"/>
      <c r="C112" s="2"/>
      <c r="D112" s="2"/>
      <c r="E112" s="2"/>
      <c r="F112" s="2"/>
      <c r="G112" s="2"/>
      <c r="H112" s="2"/>
      <c r="I112" s="2"/>
      <c r="J112" s="2"/>
      <c r="K112" s="2"/>
      <c r="L112" s="2"/>
      <c r="M112" s="2"/>
      <c r="N112" s="2"/>
    </row>
    <row r="113" spans="1:14" ht="15.75" customHeight="1" x14ac:dyDescent="0.2">
      <c r="A113" s="1"/>
      <c r="B113" s="2"/>
      <c r="C113" s="2"/>
      <c r="D113" s="2"/>
      <c r="E113" s="2"/>
      <c r="F113" s="2"/>
      <c r="G113" s="2"/>
      <c r="H113" s="2"/>
      <c r="I113" s="2"/>
      <c r="J113" s="2"/>
      <c r="K113" s="2"/>
      <c r="L113" s="2"/>
      <c r="M113" s="2"/>
      <c r="N113" s="2"/>
    </row>
    <row r="114" spans="1:14" ht="15.75" customHeight="1" x14ac:dyDescent="0.2">
      <c r="A114" s="1"/>
      <c r="B114" s="2"/>
      <c r="C114" s="2"/>
      <c r="D114" s="2"/>
      <c r="E114" s="2"/>
      <c r="F114" s="2"/>
      <c r="G114" s="2"/>
      <c r="H114" s="2"/>
      <c r="I114" s="2"/>
      <c r="J114" s="2"/>
      <c r="K114" s="2"/>
      <c r="L114" s="2"/>
      <c r="M114" s="2"/>
      <c r="N114" s="2"/>
    </row>
    <row r="115" spans="1:14" ht="15.75" customHeight="1" x14ac:dyDescent="0.2">
      <c r="A115" s="1"/>
      <c r="B115" s="2"/>
      <c r="C115" s="2"/>
      <c r="D115" s="2"/>
      <c r="E115" s="2"/>
      <c r="F115" s="2"/>
      <c r="G115" s="2"/>
      <c r="H115" s="2"/>
      <c r="I115" s="2"/>
      <c r="J115" s="2"/>
      <c r="K115" s="2"/>
      <c r="L115" s="2"/>
      <c r="M115" s="2"/>
      <c r="N115" s="2"/>
    </row>
    <row r="116" spans="1:14" ht="15.75" customHeight="1" x14ac:dyDescent="0.2">
      <c r="A116" s="1"/>
      <c r="B116" s="2"/>
      <c r="C116" s="2"/>
      <c r="D116" s="2"/>
      <c r="E116" s="2"/>
      <c r="F116" s="2"/>
      <c r="G116" s="2"/>
      <c r="H116" s="2"/>
      <c r="I116" s="2"/>
      <c r="J116" s="2"/>
      <c r="K116" s="2"/>
      <c r="L116" s="2"/>
      <c r="M116" s="2"/>
      <c r="N116" s="2"/>
    </row>
    <row r="117" spans="1:14" ht="15.75" customHeight="1" x14ac:dyDescent="0.2">
      <c r="A117" s="1"/>
      <c r="B117" s="1"/>
      <c r="C117" s="1"/>
      <c r="D117" s="1"/>
      <c r="E117" s="1"/>
      <c r="F117" s="1"/>
      <c r="G117" s="1"/>
      <c r="H117" s="1"/>
      <c r="I117" s="1"/>
      <c r="J117" s="1"/>
      <c r="K117" s="1"/>
      <c r="L117" s="1"/>
      <c r="M117" s="1"/>
      <c r="N117" s="1"/>
    </row>
    <row r="118" spans="1:14" ht="15.75" customHeight="1" x14ac:dyDescent="0.2">
      <c r="A118" s="1"/>
      <c r="B118" s="1"/>
      <c r="C118" s="1"/>
      <c r="D118" s="1"/>
      <c r="E118" s="1"/>
      <c r="F118" s="1"/>
      <c r="G118" s="1"/>
      <c r="H118" s="1"/>
      <c r="I118" s="1"/>
      <c r="J118" s="1"/>
      <c r="K118" s="1"/>
      <c r="L118" s="1"/>
      <c r="M118" s="1"/>
      <c r="N118" s="1"/>
    </row>
    <row r="119" spans="1:14" ht="15.75" customHeight="1" x14ac:dyDescent="0.2">
      <c r="A119" s="1"/>
      <c r="B119" s="1"/>
      <c r="C119" s="1"/>
      <c r="D119" s="1"/>
      <c r="E119" s="1"/>
      <c r="F119" s="1"/>
      <c r="G119" s="1"/>
      <c r="H119" s="1"/>
      <c r="I119" s="1"/>
      <c r="J119" s="1"/>
      <c r="K119" s="1"/>
      <c r="L119" s="1"/>
      <c r="M119" s="1"/>
      <c r="N119" s="1"/>
    </row>
    <row r="120" spans="1:14" ht="15.75" customHeight="1" x14ac:dyDescent="0.2">
      <c r="A120" s="1"/>
      <c r="B120" s="1"/>
      <c r="C120" s="1"/>
      <c r="D120" s="1"/>
      <c r="E120" s="1"/>
      <c r="F120" s="1"/>
      <c r="G120" s="1"/>
      <c r="H120" s="1"/>
      <c r="I120" s="1"/>
      <c r="J120" s="1"/>
      <c r="K120" s="1"/>
      <c r="L120" s="1"/>
      <c r="M120" s="1"/>
      <c r="N120" s="1"/>
    </row>
    <row r="121" spans="1:14" ht="15.75" customHeight="1" x14ac:dyDescent="0.2">
      <c r="A121" s="1"/>
      <c r="B121" s="1"/>
      <c r="C121" s="1"/>
      <c r="D121" s="1"/>
      <c r="E121" s="1"/>
      <c r="F121" s="1"/>
      <c r="G121" s="1"/>
      <c r="H121" s="1"/>
      <c r="I121" s="1"/>
      <c r="J121" s="1"/>
      <c r="K121" s="1"/>
      <c r="L121" s="1"/>
      <c r="M121" s="1"/>
      <c r="N121" s="1"/>
    </row>
    <row r="122" spans="1:14" ht="15.75" customHeight="1" x14ac:dyDescent="0.2">
      <c r="A122" s="1"/>
      <c r="B122" s="1"/>
      <c r="C122" s="1"/>
      <c r="D122" s="1"/>
      <c r="E122" s="1"/>
      <c r="F122" s="1"/>
      <c r="G122" s="1"/>
      <c r="H122" s="1"/>
      <c r="I122" s="1"/>
      <c r="J122" s="1"/>
      <c r="K122" s="1"/>
      <c r="L122" s="1"/>
      <c r="M122" s="1"/>
      <c r="N122" s="1"/>
    </row>
    <row r="123" spans="1:14" ht="15.75" customHeight="1" x14ac:dyDescent="0.2">
      <c r="A123" s="1"/>
      <c r="B123" s="1"/>
      <c r="C123" s="1"/>
      <c r="D123" s="1"/>
      <c r="E123" s="1"/>
      <c r="F123" s="1"/>
      <c r="G123" s="1"/>
      <c r="H123" s="1"/>
      <c r="I123" s="1"/>
      <c r="J123" s="1"/>
      <c r="K123" s="1"/>
      <c r="L123" s="1"/>
      <c r="M123" s="1"/>
      <c r="N123" s="1"/>
    </row>
    <row r="124" spans="1:14" ht="15.75" customHeight="1" x14ac:dyDescent="0.2">
      <c r="A124" s="1"/>
      <c r="B124" s="1"/>
      <c r="C124" s="1"/>
      <c r="D124" s="1"/>
      <c r="E124" s="1"/>
      <c r="F124" s="1"/>
      <c r="G124" s="1"/>
      <c r="H124" s="1"/>
      <c r="I124" s="1"/>
      <c r="J124" s="1"/>
      <c r="K124" s="1"/>
      <c r="L124" s="1"/>
      <c r="M124" s="1"/>
      <c r="N124" s="1"/>
    </row>
    <row r="125" spans="1:14" ht="15.75" customHeight="1" x14ac:dyDescent="0.2">
      <c r="A125" s="1"/>
      <c r="B125" s="1"/>
      <c r="C125" s="1"/>
      <c r="D125" s="1"/>
      <c r="E125" s="1"/>
      <c r="F125" s="1"/>
      <c r="G125" s="1"/>
      <c r="H125" s="1"/>
      <c r="I125" s="1"/>
      <c r="J125" s="1"/>
      <c r="K125" s="1"/>
      <c r="L125" s="1"/>
      <c r="M125" s="1"/>
      <c r="N125" s="1"/>
    </row>
    <row r="126" spans="1:14" ht="15.75" customHeight="1" x14ac:dyDescent="0.2">
      <c r="A126" s="1"/>
      <c r="B126" s="1"/>
      <c r="C126" s="1"/>
      <c r="D126" s="1"/>
      <c r="E126" s="1"/>
      <c r="F126" s="1"/>
      <c r="G126" s="1"/>
      <c r="H126" s="1"/>
      <c r="I126" s="1"/>
      <c r="J126" s="1"/>
      <c r="K126" s="1"/>
      <c r="L126" s="1"/>
      <c r="M126" s="1"/>
      <c r="N126" s="1"/>
    </row>
    <row r="127" spans="1:14" ht="15.75" customHeight="1" x14ac:dyDescent="0.2">
      <c r="A127" s="1"/>
      <c r="B127" s="1"/>
      <c r="C127" s="1"/>
      <c r="D127" s="1"/>
      <c r="E127" s="1"/>
      <c r="F127" s="1"/>
      <c r="G127" s="1"/>
      <c r="H127" s="1"/>
      <c r="I127" s="1"/>
      <c r="J127" s="1"/>
      <c r="K127" s="1"/>
      <c r="L127" s="1"/>
      <c r="M127" s="1"/>
      <c r="N127" s="1"/>
    </row>
    <row r="128" spans="1:14" ht="15.75" customHeight="1" x14ac:dyDescent="0.2">
      <c r="A128" s="1"/>
      <c r="B128" s="1"/>
      <c r="C128" s="1"/>
      <c r="D128" s="1"/>
      <c r="E128" s="1"/>
      <c r="F128" s="1"/>
      <c r="G128" s="1"/>
      <c r="H128" s="1"/>
      <c r="I128" s="1"/>
      <c r="J128" s="1"/>
      <c r="K128" s="1"/>
      <c r="L128" s="1"/>
      <c r="M128" s="1"/>
      <c r="N128" s="1"/>
    </row>
    <row r="129" spans="1:14" ht="15.75" customHeight="1" x14ac:dyDescent="0.2">
      <c r="A129" s="1"/>
      <c r="B129" s="1"/>
      <c r="C129" s="1"/>
      <c r="D129" s="1"/>
      <c r="E129" s="1"/>
      <c r="F129" s="1"/>
      <c r="G129" s="1"/>
      <c r="H129" s="1"/>
      <c r="I129" s="1"/>
      <c r="J129" s="1"/>
      <c r="K129" s="1"/>
      <c r="L129" s="1"/>
      <c r="M129" s="1"/>
      <c r="N129" s="1"/>
    </row>
    <row r="130" spans="1:14" ht="15.75" customHeight="1" x14ac:dyDescent="0.2">
      <c r="A130" s="1"/>
      <c r="B130" s="1"/>
      <c r="C130" s="1"/>
      <c r="D130" s="1"/>
      <c r="E130" s="1"/>
      <c r="F130" s="1"/>
      <c r="G130" s="1"/>
      <c r="H130" s="1"/>
      <c r="I130" s="1"/>
      <c r="J130" s="1"/>
      <c r="K130" s="1"/>
      <c r="L130" s="1"/>
      <c r="M130" s="1"/>
      <c r="N130" s="1"/>
    </row>
    <row r="131" spans="1:14" ht="15.75" customHeight="1" x14ac:dyDescent="0.2">
      <c r="A131" s="1"/>
      <c r="B131" s="1"/>
      <c r="C131" s="1"/>
      <c r="D131" s="1"/>
      <c r="E131" s="1"/>
      <c r="F131" s="1"/>
      <c r="G131" s="1"/>
      <c r="H131" s="1"/>
      <c r="I131" s="1"/>
      <c r="J131" s="1"/>
      <c r="K131" s="1"/>
      <c r="L131" s="1"/>
      <c r="M131" s="1"/>
      <c r="N131" s="1"/>
    </row>
    <row r="132" spans="1:14" ht="15.75" customHeight="1" x14ac:dyDescent="0.2">
      <c r="A132" s="1"/>
      <c r="B132" s="1"/>
      <c r="C132" s="1"/>
      <c r="D132" s="1"/>
      <c r="E132" s="1"/>
      <c r="F132" s="1"/>
      <c r="G132" s="1"/>
      <c r="H132" s="1"/>
      <c r="I132" s="1"/>
      <c r="J132" s="1"/>
      <c r="K132" s="1"/>
      <c r="L132" s="1"/>
      <c r="M132" s="1"/>
      <c r="N132" s="1"/>
    </row>
    <row r="133" spans="1:14" ht="15.75" customHeight="1" x14ac:dyDescent="0.2">
      <c r="A133" s="1"/>
      <c r="B133" s="1"/>
      <c r="C133" s="1"/>
      <c r="D133" s="1"/>
      <c r="E133" s="1"/>
      <c r="F133" s="1"/>
      <c r="G133" s="1"/>
      <c r="H133" s="1"/>
      <c r="I133" s="1"/>
      <c r="J133" s="1"/>
      <c r="K133" s="1"/>
      <c r="L133" s="1"/>
      <c r="M133" s="1"/>
      <c r="N133" s="1"/>
    </row>
    <row r="134" spans="1:14" ht="15.75" customHeight="1" x14ac:dyDescent="0.2">
      <c r="A134" s="1"/>
      <c r="B134" s="1"/>
      <c r="C134" s="1"/>
      <c r="D134" s="1"/>
      <c r="E134" s="1"/>
      <c r="F134" s="1"/>
      <c r="G134" s="1"/>
      <c r="H134" s="1"/>
      <c r="I134" s="1"/>
      <c r="J134" s="1"/>
      <c r="K134" s="1"/>
      <c r="L134" s="1"/>
      <c r="M134" s="1"/>
      <c r="N134" s="1"/>
    </row>
    <row r="135" spans="1:14" ht="15.75" customHeight="1" x14ac:dyDescent="0.2">
      <c r="A135" s="1"/>
      <c r="B135" s="1"/>
      <c r="C135" s="1"/>
      <c r="D135" s="1"/>
      <c r="E135" s="1"/>
      <c r="F135" s="1"/>
      <c r="G135" s="1"/>
      <c r="H135" s="1"/>
      <c r="I135" s="1"/>
      <c r="J135" s="1"/>
      <c r="K135" s="1"/>
      <c r="L135" s="1"/>
      <c r="M135" s="1"/>
      <c r="N135" s="1"/>
    </row>
    <row r="136" spans="1:14" ht="15.75" customHeight="1" x14ac:dyDescent="0.2">
      <c r="A136" s="1"/>
      <c r="B136" s="1"/>
      <c r="C136" s="1"/>
      <c r="D136" s="1"/>
      <c r="E136" s="1"/>
      <c r="F136" s="1"/>
      <c r="G136" s="1"/>
      <c r="H136" s="1"/>
      <c r="I136" s="1"/>
      <c r="J136" s="1"/>
      <c r="K136" s="1"/>
      <c r="L136" s="1"/>
      <c r="M136" s="1"/>
      <c r="N136" s="1"/>
    </row>
    <row r="137" spans="1:14" ht="15.75" customHeight="1" x14ac:dyDescent="0.2">
      <c r="A137" s="1"/>
      <c r="B137" s="1"/>
      <c r="C137" s="1"/>
      <c r="D137" s="1"/>
      <c r="E137" s="1"/>
      <c r="F137" s="1"/>
      <c r="G137" s="1"/>
      <c r="H137" s="1"/>
      <c r="I137" s="1"/>
      <c r="J137" s="1"/>
      <c r="K137" s="1"/>
      <c r="L137" s="1"/>
      <c r="M137" s="1"/>
      <c r="N137" s="1"/>
    </row>
    <row r="138" spans="1:14" ht="15.75" customHeight="1" x14ac:dyDescent="0.2">
      <c r="A138" s="1"/>
      <c r="B138" s="1"/>
      <c r="C138" s="1"/>
      <c r="D138" s="1"/>
      <c r="E138" s="1"/>
      <c r="F138" s="1"/>
      <c r="G138" s="1"/>
      <c r="H138" s="1"/>
      <c r="I138" s="1"/>
      <c r="J138" s="1"/>
      <c r="K138" s="1"/>
      <c r="L138" s="1"/>
      <c r="M138" s="1"/>
      <c r="N138" s="1"/>
    </row>
    <row r="139" spans="1:14" ht="15.75" customHeight="1" x14ac:dyDescent="0.2">
      <c r="A139" s="1"/>
      <c r="B139" s="1"/>
      <c r="C139" s="1"/>
      <c r="D139" s="1"/>
      <c r="E139" s="1"/>
      <c r="F139" s="1"/>
      <c r="G139" s="1"/>
      <c r="H139" s="1"/>
      <c r="I139" s="1"/>
      <c r="J139" s="1"/>
      <c r="K139" s="1"/>
      <c r="L139" s="1"/>
      <c r="M139" s="1"/>
      <c r="N139" s="1"/>
    </row>
    <row r="140" spans="1:14" ht="15.75" customHeight="1" x14ac:dyDescent="0.2">
      <c r="A140" s="1"/>
      <c r="B140" s="1"/>
      <c r="C140" s="1"/>
      <c r="D140" s="1"/>
      <c r="E140" s="1"/>
      <c r="F140" s="1"/>
      <c r="G140" s="1"/>
      <c r="H140" s="1"/>
      <c r="I140" s="1"/>
      <c r="J140" s="1"/>
      <c r="K140" s="1"/>
      <c r="L140" s="1"/>
      <c r="M140" s="1"/>
      <c r="N140" s="1"/>
    </row>
    <row r="141" spans="1:14" ht="15.75" customHeight="1" x14ac:dyDescent="0.2">
      <c r="A141" s="1"/>
      <c r="B141" s="1"/>
      <c r="C141" s="1"/>
      <c r="D141" s="1"/>
      <c r="E141" s="1"/>
      <c r="F141" s="1"/>
      <c r="G141" s="1"/>
      <c r="H141" s="1"/>
      <c r="I141" s="1"/>
      <c r="J141" s="1"/>
      <c r="K141" s="1"/>
      <c r="L141" s="1"/>
      <c r="M141" s="1"/>
      <c r="N141" s="1"/>
    </row>
    <row r="142" spans="1:14" ht="15.75" customHeight="1" x14ac:dyDescent="0.2">
      <c r="A142" s="1"/>
      <c r="B142" s="1"/>
      <c r="C142" s="1"/>
      <c r="D142" s="1"/>
      <c r="E142" s="1"/>
      <c r="F142" s="1"/>
      <c r="G142" s="1"/>
      <c r="H142" s="1"/>
      <c r="I142" s="1"/>
      <c r="J142" s="1"/>
      <c r="K142" s="1"/>
      <c r="L142" s="1"/>
      <c r="M142" s="1"/>
      <c r="N142" s="1"/>
    </row>
    <row r="143" spans="1:14" ht="15.75" customHeight="1" x14ac:dyDescent="0.2">
      <c r="A143" s="1"/>
      <c r="B143" s="1"/>
      <c r="C143" s="1"/>
      <c r="D143" s="1"/>
      <c r="E143" s="1"/>
      <c r="F143" s="1"/>
      <c r="G143" s="1"/>
      <c r="H143" s="1"/>
      <c r="I143" s="1"/>
      <c r="J143" s="1"/>
      <c r="K143" s="1"/>
      <c r="L143" s="1"/>
      <c r="M143" s="1"/>
      <c r="N143" s="1"/>
    </row>
    <row r="144" spans="1:14" ht="15.75" customHeight="1" x14ac:dyDescent="0.2">
      <c r="A144" s="1"/>
      <c r="B144" s="1"/>
      <c r="C144" s="1"/>
      <c r="D144" s="1"/>
      <c r="E144" s="1"/>
      <c r="F144" s="1"/>
      <c r="G144" s="1"/>
      <c r="H144" s="1"/>
      <c r="I144" s="1"/>
      <c r="J144" s="1"/>
      <c r="K144" s="1"/>
      <c r="L144" s="1"/>
      <c r="M144" s="1"/>
      <c r="N144" s="1"/>
    </row>
    <row r="145" spans="1:14" ht="15.75" customHeight="1" x14ac:dyDescent="0.2">
      <c r="A145" s="1"/>
      <c r="B145" s="1"/>
      <c r="C145" s="1"/>
      <c r="D145" s="1"/>
      <c r="E145" s="1"/>
      <c r="F145" s="1"/>
      <c r="G145" s="1"/>
      <c r="H145" s="1"/>
      <c r="I145" s="1"/>
      <c r="J145" s="1"/>
      <c r="K145" s="1"/>
      <c r="L145" s="1"/>
      <c r="M145" s="1"/>
      <c r="N145" s="1"/>
    </row>
    <row r="146" spans="1:14" ht="15.75" customHeight="1" x14ac:dyDescent="0.2">
      <c r="A146" s="1"/>
      <c r="B146" s="1"/>
      <c r="C146" s="1"/>
      <c r="D146" s="1"/>
      <c r="E146" s="1"/>
      <c r="F146" s="1"/>
      <c r="G146" s="1"/>
      <c r="H146" s="1"/>
      <c r="I146" s="1"/>
      <c r="J146" s="1"/>
      <c r="K146" s="1"/>
      <c r="L146" s="1"/>
      <c r="M146" s="1"/>
      <c r="N146" s="1"/>
    </row>
    <row r="147" spans="1:14" ht="15.75" customHeight="1" x14ac:dyDescent="0.2">
      <c r="A147" s="1"/>
      <c r="B147" s="1"/>
      <c r="C147" s="1"/>
      <c r="D147" s="1"/>
      <c r="E147" s="1"/>
      <c r="F147" s="1"/>
      <c r="G147" s="1"/>
      <c r="H147" s="1"/>
      <c r="I147" s="1"/>
      <c r="J147" s="1"/>
      <c r="K147" s="1"/>
      <c r="L147" s="1"/>
      <c r="M147" s="1"/>
      <c r="N147" s="1"/>
    </row>
    <row r="148" spans="1:14" ht="15.75" customHeight="1" x14ac:dyDescent="0.2">
      <c r="A148" s="1"/>
      <c r="B148" s="1"/>
      <c r="C148" s="1"/>
      <c r="D148" s="1"/>
      <c r="E148" s="1"/>
      <c r="F148" s="1"/>
      <c r="G148" s="1"/>
      <c r="H148" s="1"/>
      <c r="I148" s="1"/>
      <c r="J148" s="1"/>
      <c r="K148" s="1"/>
      <c r="L148" s="1"/>
      <c r="M148" s="1"/>
      <c r="N148" s="1"/>
    </row>
    <row r="149" spans="1:14" ht="15.75" customHeight="1" x14ac:dyDescent="0.2">
      <c r="A149" s="1"/>
      <c r="B149" s="1"/>
      <c r="C149" s="1"/>
      <c r="D149" s="1"/>
      <c r="E149" s="1"/>
      <c r="F149" s="1"/>
      <c r="G149" s="1"/>
      <c r="H149" s="1"/>
      <c r="I149" s="1"/>
      <c r="J149" s="1"/>
      <c r="K149" s="1"/>
      <c r="L149" s="1"/>
      <c r="M149" s="1"/>
      <c r="N149" s="1"/>
    </row>
    <row r="150" spans="1:14" ht="15.75" customHeight="1" x14ac:dyDescent="0.2">
      <c r="A150" s="1"/>
      <c r="B150" s="1"/>
      <c r="C150" s="1"/>
      <c r="D150" s="1"/>
      <c r="E150" s="1"/>
      <c r="F150" s="1"/>
      <c r="G150" s="1"/>
      <c r="H150" s="1"/>
      <c r="I150" s="1"/>
      <c r="J150" s="1"/>
      <c r="K150" s="1"/>
      <c r="L150" s="1"/>
      <c r="M150" s="1"/>
      <c r="N150" s="1"/>
    </row>
    <row r="151" spans="1:14" ht="15.75" customHeight="1" x14ac:dyDescent="0.2">
      <c r="A151" s="1"/>
      <c r="B151" s="1"/>
      <c r="C151" s="1"/>
      <c r="D151" s="1"/>
      <c r="E151" s="1"/>
      <c r="F151" s="1"/>
      <c r="G151" s="1"/>
      <c r="H151" s="1"/>
      <c r="I151" s="1"/>
      <c r="J151" s="1"/>
      <c r="K151" s="1"/>
      <c r="L151" s="1"/>
      <c r="M151" s="1"/>
      <c r="N151" s="1"/>
    </row>
    <row r="152" spans="1:14" ht="15.75" customHeight="1" x14ac:dyDescent="0.2">
      <c r="A152" s="1"/>
      <c r="B152" s="1"/>
      <c r="C152" s="1"/>
      <c r="D152" s="1"/>
      <c r="E152" s="1"/>
      <c r="F152" s="1"/>
      <c r="G152" s="1"/>
      <c r="H152" s="1"/>
      <c r="I152" s="1"/>
      <c r="J152" s="1"/>
      <c r="K152" s="1"/>
      <c r="L152" s="1"/>
      <c r="M152" s="1"/>
      <c r="N152" s="1"/>
    </row>
    <row r="153" spans="1:14" ht="15.75" customHeight="1" x14ac:dyDescent="0.2">
      <c r="A153" s="1"/>
      <c r="B153" s="1"/>
      <c r="C153" s="1"/>
      <c r="D153" s="1"/>
      <c r="E153" s="1"/>
      <c r="F153" s="1"/>
      <c r="G153" s="1"/>
      <c r="H153" s="1"/>
      <c r="I153" s="1"/>
      <c r="J153" s="1"/>
      <c r="K153" s="1"/>
      <c r="L153" s="1"/>
      <c r="M153" s="1"/>
      <c r="N153" s="1"/>
    </row>
    <row r="154" spans="1:14" ht="15.75" customHeight="1" x14ac:dyDescent="0.2">
      <c r="A154" s="1"/>
      <c r="B154" s="1"/>
      <c r="C154" s="1"/>
      <c r="D154" s="1"/>
      <c r="E154" s="1"/>
      <c r="F154" s="1"/>
      <c r="G154" s="1"/>
      <c r="H154" s="1"/>
      <c r="I154" s="1"/>
      <c r="J154" s="1"/>
      <c r="K154" s="1"/>
      <c r="L154" s="1"/>
      <c r="M154" s="1"/>
      <c r="N154" s="1"/>
    </row>
    <row r="155" spans="1:14" ht="15.75" customHeight="1" x14ac:dyDescent="0.2">
      <c r="A155" s="1"/>
      <c r="B155" s="1"/>
      <c r="C155" s="1"/>
      <c r="D155" s="1"/>
      <c r="E155" s="1"/>
      <c r="F155" s="1"/>
      <c r="G155" s="1"/>
      <c r="H155" s="1"/>
      <c r="I155" s="1"/>
      <c r="J155" s="1"/>
      <c r="K155" s="1"/>
      <c r="L155" s="1"/>
      <c r="M155" s="1"/>
      <c r="N155" s="1"/>
    </row>
    <row r="156" spans="1:14" ht="15.75" customHeight="1" x14ac:dyDescent="0.2">
      <c r="A156" s="1"/>
      <c r="B156" s="1"/>
      <c r="C156" s="1"/>
      <c r="D156" s="1"/>
      <c r="E156" s="1"/>
      <c r="F156" s="1"/>
      <c r="G156" s="1"/>
      <c r="H156" s="1"/>
      <c r="I156" s="1"/>
      <c r="J156" s="1"/>
      <c r="K156" s="1"/>
      <c r="L156" s="1"/>
      <c r="M156" s="1"/>
      <c r="N156" s="1"/>
    </row>
    <row r="157" spans="1:14" ht="15.75" customHeight="1" x14ac:dyDescent="0.2">
      <c r="A157" s="1"/>
      <c r="B157" s="1"/>
      <c r="C157" s="1"/>
      <c r="D157" s="1"/>
      <c r="E157" s="1"/>
      <c r="F157" s="1"/>
      <c r="G157" s="1"/>
      <c r="H157" s="1"/>
      <c r="I157" s="1"/>
      <c r="J157" s="1"/>
      <c r="K157" s="1"/>
      <c r="L157" s="1"/>
      <c r="M157" s="1"/>
      <c r="N157" s="1"/>
    </row>
    <row r="158" spans="1:14" ht="15.75" customHeight="1" x14ac:dyDescent="0.2">
      <c r="A158" s="1"/>
      <c r="B158" s="1"/>
      <c r="C158" s="1"/>
      <c r="D158" s="1"/>
      <c r="E158" s="1"/>
      <c r="F158" s="1"/>
      <c r="G158" s="1"/>
      <c r="H158" s="1"/>
      <c r="I158" s="1"/>
      <c r="J158" s="1"/>
      <c r="K158" s="1"/>
      <c r="L158" s="1"/>
      <c r="M158" s="1"/>
      <c r="N158" s="1"/>
    </row>
    <row r="159" spans="1:14" ht="15.75" customHeight="1" x14ac:dyDescent="0.2">
      <c r="A159" s="1"/>
      <c r="B159" s="1"/>
      <c r="C159" s="1"/>
      <c r="D159" s="1"/>
      <c r="E159" s="1"/>
      <c r="F159" s="1"/>
      <c r="G159" s="1"/>
      <c r="H159" s="1"/>
      <c r="I159" s="1"/>
      <c r="J159" s="1"/>
      <c r="K159" s="1"/>
      <c r="L159" s="1"/>
      <c r="M159" s="1"/>
      <c r="N159" s="1"/>
    </row>
    <row r="160" spans="1:14" ht="15.75" customHeight="1" x14ac:dyDescent="0.2">
      <c r="A160" s="1"/>
      <c r="B160" s="1"/>
      <c r="C160" s="1"/>
      <c r="D160" s="1"/>
      <c r="E160" s="1"/>
      <c r="F160" s="1"/>
      <c r="G160" s="1"/>
      <c r="H160" s="1"/>
      <c r="I160" s="1"/>
      <c r="J160" s="1"/>
      <c r="K160" s="1"/>
      <c r="L160" s="1"/>
      <c r="M160" s="1"/>
      <c r="N160" s="1"/>
    </row>
    <row r="161" spans="1:14" ht="15.75" customHeight="1" x14ac:dyDescent="0.2">
      <c r="A161" s="1"/>
      <c r="B161" s="1"/>
      <c r="C161" s="1"/>
      <c r="D161" s="1"/>
      <c r="E161" s="1"/>
      <c r="F161" s="1"/>
      <c r="G161" s="1"/>
      <c r="H161" s="1"/>
      <c r="I161" s="1"/>
      <c r="J161" s="1"/>
      <c r="K161" s="1"/>
      <c r="L161" s="1"/>
      <c r="M161" s="1"/>
      <c r="N161" s="1"/>
    </row>
    <row r="162" spans="1:14" ht="15.75" customHeight="1" x14ac:dyDescent="0.2">
      <c r="A162" s="1"/>
      <c r="B162" s="1"/>
      <c r="C162" s="1"/>
      <c r="D162" s="1"/>
      <c r="E162" s="1"/>
      <c r="F162" s="1"/>
      <c r="G162" s="1"/>
      <c r="H162" s="1"/>
      <c r="I162" s="1"/>
      <c r="J162" s="1"/>
      <c r="K162" s="1"/>
      <c r="L162" s="1"/>
      <c r="M162" s="1"/>
      <c r="N162" s="1"/>
    </row>
    <row r="163" spans="1:14" ht="15.75" customHeight="1" x14ac:dyDescent="0.2">
      <c r="A163" s="1"/>
      <c r="B163" s="1"/>
      <c r="C163" s="1"/>
      <c r="D163" s="1"/>
      <c r="E163" s="1"/>
      <c r="F163" s="1"/>
      <c r="G163" s="1"/>
      <c r="H163" s="1"/>
      <c r="I163" s="1"/>
      <c r="J163" s="1"/>
      <c r="K163" s="1"/>
      <c r="L163" s="1"/>
      <c r="M163" s="1"/>
      <c r="N163" s="1"/>
    </row>
    <row r="164" spans="1:14" ht="15.75" customHeight="1" x14ac:dyDescent="0.2">
      <c r="A164" s="1"/>
      <c r="B164" s="1"/>
      <c r="C164" s="1"/>
      <c r="D164" s="1"/>
      <c r="E164" s="1"/>
      <c r="F164" s="1"/>
      <c r="G164" s="1"/>
      <c r="H164" s="1"/>
      <c r="I164" s="1"/>
      <c r="J164" s="1"/>
      <c r="K164" s="1"/>
      <c r="L164" s="1"/>
      <c r="M164" s="1"/>
      <c r="N164" s="1"/>
    </row>
    <row r="165" spans="1:14" ht="15.75" customHeight="1" x14ac:dyDescent="0.2">
      <c r="A165" s="1"/>
      <c r="B165" s="1"/>
      <c r="C165" s="1"/>
      <c r="D165" s="1"/>
      <c r="E165" s="1"/>
      <c r="F165" s="1"/>
      <c r="G165" s="1"/>
      <c r="H165" s="1"/>
      <c r="I165" s="1"/>
      <c r="J165" s="1"/>
      <c r="K165" s="1"/>
      <c r="L165" s="1"/>
      <c r="M165" s="1"/>
      <c r="N165" s="1"/>
    </row>
    <row r="166" spans="1:14" ht="15.75" customHeight="1" x14ac:dyDescent="0.2">
      <c r="A166" s="1"/>
      <c r="B166" s="1"/>
      <c r="C166" s="1"/>
      <c r="D166" s="1"/>
      <c r="E166" s="1"/>
      <c r="F166" s="1"/>
      <c r="G166" s="1"/>
      <c r="H166" s="1"/>
      <c r="I166" s="1"/>
      <c r="J166" s="1"/>
      <c r="K166" s="1"/>
      <c r="L166" s="1"/>
      <c r="M166" s="1"/>
      <c r="N166" s="1"/>
    </row>
    <row r="167" spans="1:14" ht="15.75" customHeight="1" x14ac:dyDescent="0.2">
      <c r="A167" s="1"/>
      <c r="B167" s="1"/>
      <c r="C167" s="1"/>
      <c r="D167" s="1"/>
      <c r="E167" s="1"/>
      <c r="F167" s="1"/>
      <c r="G167" s="1"/>
      <c r="H167" s="1"/>
      <c r="I167" s="1"/>
      <c r="J167" s="1"/>
      <c r="K167" s="1"/>
      <c r="L167" s="1"/>
      <c r="M167" s="1"/>
      <c r="N167" s="1"/>
    </row>
    <row r="168" spans="1:14" ht="15.75" customHeight="1" x14ac:dyDescent="0.2">
      <c r="A168" s="1"/>
      <c r="B168" s="1"/>
      <c r="C168" s="1"/>
      <c r="D168" s="1"/>
      <c r="E168" s="1"/>
      <c r="F168" s="1"/>
      <c r="G168" s="1"/>
      <c r="H168" s="1"/>
      <c r="I168" s="1"/>
      <c r="J168" s="1"/>
      <c r="K168" s="1"/>
      <c r="L168" s="1"/>
      <c r="M168" s="1"/>
      <c r="N168" s="1"/>
    </row>
    <row r="169" spans="1:14" ht="15.75" customHeight="1" x14ac:dyDescent="0.2">
      <c r="A169" s="1"/>
      <c r="B169" s="1"/>
      <c r="C169" s="1"/>
      <c r="D169" s="1"/>
      <c r="E169" s="1"/>
      <c r="F169" s="1"/>
      <c r="G169" s="1"/>
      <c r="H169" s="1"/>
      <c r="I169" s="1"/>
      <c r="J169" s="1"/>
      <c r="K169" s="1"/>
      <c r="L169" s="1"/>
      <c r="M169" s="1"/>
      <c r="N169" s="1"/>
    </row>
    <row r="170" spans="1:14" ht="15.75" customHeight="1" x14ac:dyDescent="0.2">
      <c r="A170" s="1"/>
      <c r="B170" s="1"/>
      <c r="C170" s="1"/>
      <c r="D170" s="1"/>
      <c r="E170" s="1"/>
      <c r="F170" s="1"/>
      <c r="G170" s="1"/>
      <c r="H170" s="1"/>
      <c r="I170" s="1"/>
      <c r="J170" s="1"/>
      <c r="K170" s="1"/>
      <c r="L170" s="1"/>
      <c r="M170" s="1"/>
      <c r="N170" s="1"/>
    </row>
    <row r="171" spans="1:14" ht="15.75" customHeight="1" x14ac:dyDescent="0.2">
      <c r="A171" s="1"/>
      <c r="B171" s="1"/>
      <c r="C171" s="1"/>
      <c r="D171" s="1"/>
      <c r="E171" s="1"/>
      <c r="F171" s="1"/>
      <c r="G171" s="1"/>
      <c r="H171" s="1"/>
      <c r="I171" s="1"/>
      <c r="J171" s="1"/>
      <c r="K171" s="1"/>
      <c r="L171" s="1"/>
      <c r="M171" s="1"/>
      <c r="N171" s="1"/>
    </row>
    <row r="172" spans="1:14" ht="15.75" customHeight="1" x14ac:dyDescent="0.2">
      <c r="A172" s="1"/>
      <c r="B172" s="1"/>
      <c r="C172" s="1"/>
      <c r="D172" s="1"/>
      <c r="E172" s="1"/>
      <c r="F172" s="1"/>
      <c r="G172" s="1"/>
      <c r="H172" s="1"/>
      <c r="I172" s="1"/>
      <c r="J172" s="1"/>
      <c r="K172" s="1"/>
      <c r="L172" s="1"/>
      <c r="M172" s="1"/>
      <c r="N172" s="1"/>
    </row>
    <row r="173" spans="1:14" ht="15.75" customHeight="1" x14ac:dyDescent="0.2">
      <c r="A173" s="1"/>
      <c r="B173" s="1"/>
      <c r="C173" s="1"/>
      <c r="D173" s="1"/>
      <c r="E173" s="1"/>
      <c r="F173" s="1"/>
      <c r="G173" s="1"/>
      <c r="H173" s="1"/>
      <c r="I173" s="1"/>
      <c r="J173" s="1"/>
      <c r="K173" s="1"/>
      <c r="L173" s="1"/>
      <c r="M173" s="1"/>
      <c r="N173" s="1"/>
    </row>
    <row r="174" spans="1:14" ht="15.75" customHeight="1" x14ac:dyDescent="0.2">
      <c r="A174" s="1"/>
      <c r="B174" s="1"/>
      <c r="C174" s="1"/>
      <c r="D174" s="1"/>
      <c r="E174" s="1"/>
      <c r="F174" s="1"/>
      <c r="G174" s="1"/>
      <c r="H174" s="1"/>
      <c r="I174" s="1"/>
      <c r="J174" s="1"/>
      <c r="K174" s="1"/>
      <c r="L174" s="1"/>
      <c r="M174" s="1"/>
      <c r="N174" s="1"/>
    </row>
    <row r="175" spans="1:14" ht="15.75" customHeight="1" x14ac:dyDescent="0.2">
      <c r="A175" s="1"/>
      <c r="B175" s="1"/>
      <c r="C175" s="1"/>
      <c r="D175" s="1"/>
      <c r="E175" s="1"/>
      <c r="F175" s="1"/>
      <c r="G175" s="1"/>
      <c r="H175" s="1"/>
      <c r="I175" s="1"/>
      <c r="J175" s="1"/>
      <c r="K175" s="1"/>
      <c r="L175" s="1"/>
      <c r="M175" s="1"/>
      <c r="N175" s="1"/>
    </row>
    <row r="176" spans="1:14" ht="15.75" customHeight="1" x14ac:dyDescent="0.2">
      <c r="A176" s="1"/>
      <c r="B176" s="1"/>
      <c r="C176" s="1"/>
      <c r="D176" s="1"/>
      <c r="E176" s="1"/>
      <c r="F176" s="1"/>
      <c r="G176" s="1"/>
      <c r="H176" s="1"/>
      <c r="I176" s="1"/>
      <c r="J176" s="1"/>
      <c r="K176" s="1"/>
      <c r="L176" s="1"/>
      <c r="M176" s="1"/>
      <c r="N176" s="1"/>
    </row>
    <row r="177" spans="1:14" ht="15.75" customHeight="1" x14ac:dyDescent="0.2">
      <c r="A177" s="1"/>
      <c r="B177" s="1"/>
      <c r="C177" s="1"/>
      <c r="D177" s="1"/>
      <c r="E177" s="1"/>
      <c r="F177" s="1"/>
      <c r="G177" s="1"/>
      <c r="H177" s="1"/>
      <c r="I177" s="1"/>
      <c r="J177" s="1"/>
      <c r="K177" s="1"/>
      <c r="L177" s="1"/>
      <c r="M177" s="1"/>
      <c r="N177" s="1"/>
    </row>
    <row r="178" spans="1:14" ht="15.75" customHeight="1" x14ac:dyDescent="0.2">
      <c r="A178" s="1"/>
      <c r="B178" s="1"/>
      <c r="C178" s="1"/>
      <c r="D178" s="1"/>
      <c r="E178" s="1"/>
      <c r="F178" s="1"/>
      <c r="G178" s="1"/>
      <c r="H178" s="1"/>
      <c r="I178" s="1"/>
      <c r="J178" s="1"/>
      <c r="K178" s="1"/>
      <c r="L178" s="1"/>
      <c r="M178" s="1"/>
      <c r="N178" s="1"/>
    </row>
    <row r="179" spans="1:14" ht="15.75" customHeight="1" x14ac:dyDescent="0.2">
      <c r="A179" s="1"/>
      <c r="B179" s="1"/>
      <c r="C179" s="1"/>
      <c r="D179" s="1"/>
      <c r="E179" s="1"/>
      <c r="F179" s="1"/>
      <c r="G179" s="1"/>
      <c r="H179" s="1"/>
      <c r="I179" s="1"/>
      <c r="J179" s="1"/>
      <c r="K179" s="1"/>
      <c r="L179" s="1"/>
      <c r="M179" s="1"/>
      <c r="N179" s="1"/>
    </row>
    <row r="180" spans="1:14" ht="15.75" customHeight="1" x14ac:dyDescent="0.2">
      <c r="A180" s="1"/>
      <c r="B180" s="1"/>
      <c r="C180" s="1"/>
      <c r="D180" s="1"/>
      <c r="E180" s="1"/>
      <c r="F180" s="1"/>
      <c r="G180" s="1"/>
      <c r="H180" s="1"/>
      <c r="I180" s="1"/>
      <c r="J180" s="1"/>
      <c r="K180" s="1"/>
      <c r="L180" s="1"/>
      <c r="M180" s="1"/>
      <c r="N180" s="1"/>
    </row>
    <row r="181" spans="1:14" ht="15.75" customHeight="1" x14ac:dyDescent="0.2">
      <c r="A181" s="1"/>
      <c r="B181" s="1"/>
      <c r="C181" s="1"/>
      <c r="D181" s="1"/>
      <c r="E181" s="1"/>
      <c r="F181" s="1"/>
      <c r="G181" s="1"/>
      <c r="H181" s="1"/>
      <c r="I181" s="1"/>
      <c r="J181" s="1"/>
      <c r="K181" s="1"/>
      <c r="L181" s="1"/>
      <c r="M181" s="1"/>
      <c r="N181" s="1"/>
    </row>
    <row r="182" spans="1:14" ht="15.75" customHeight="1" x14ac:dyDescent="0.2">
      <c r="A182" s="1"/>
      <c r="B182" s="1"/>
      <c r="C182" s="1"/>
      <c r="D182" s="1"/>
      <c r="E182" s="1"/>
      <c r="F182" s="1"/>
      <c r="G182" s="1"/>
      <c r="H182" s="1"/>
      <c r="I182" s="1"/>
      <c r="J182" s="1"/>
      <c r="K182" s="1"/>
      <c r="L182" s="1"/>
      <c r="M182" s="1"/>
      <c r="N182" s="1"/>
    </row>
    <row r="183" spans="1:14" ht="15.75" customHeight="1" x14ac:dyDescent="0.2">
      <c r="A183" s="1"/>
      <c r="B183" s="1"/>
      <c r="C183" s="1"/>
      <c r="D183" s="1"/>
      <c r="E183" s="1"/>
      <c r="F183" s="1"/>
      <c r="G183" s="1"/>
      <c r="H183" s="1"/>
      <c r="I183" s="1"/>
      <c r="J183" s="1"/>
      <c r="K183" s="1"/>
      <c r="L183" s="1"/>
      <c r="M183" s="1"/>
      <c r="N183" s="1"/>
    </row>
    <row r="184" spans="1:14" ht="15.75" customHeight="1" x14ac:dyDescent="0.2">
      <c r="A184" s="1"/>
      <c r="B184" s="1"/>
      <c r="C184" s="1"/>
      <c r="D184" s="1"/>
      <c r="E184" s="1"/>
      <c r="F184" s="1"/>
      <c r="G184" s="1"/>
      <c r="H184" s="1"/>
      <c r="I184" s="1"/>
      <c r="J184" s="1"/>
      <c r="K184" s="1"/>
      <c r="L184" s="1"/>
      <c r="M184" s="1"/>
      <c r="N184" s="1"/>
    </row>
    <row r="185" spans="1:14" ht="15.75" customHeight="1" x14ac:dyDescent="0.2">
      <c r="A185" s="1"/>
      <c r="B185" s="1"/>
      <c r="C185" s="1"/>
      <c r="D185" s="1"/>
      <c r="E185" s="1"/>
      <c r="F185" s="1"/>
      <c r="G185" s="1"/>
      <c r="H185" s="1"/>
      <c r="I185" s="1"/>
      <c r="J185" s="1"/>
      <c r="K185" s="1"/>
      <c r="L185" s="1"/>
      <c r="M185" s="1"/>
      <c r="N185" s="1"/>
    </row>
    <row r="186" spans="1:14" ht="15.75" customHeight="1" x14ac:dyDescent="0.2">
      <c r="A186" s="1"/>
      <c r="B186" s="1"/>
      <c r="C186" s="1"/>
      <c r="D186" s="1"/>
      <c r="E186" s="1"/>
      <c r="F186" s="1"/>
      <c r="G186" s="1"/>
      <c r="H186" s="1"/>
      <c r="I186" s="1"/>
      <c r="J186" s="1"/>
      <c r="K186" s="1"/>
      <c r="L186" s="1"/>
      <c r="M186" s="1"/>
      <c r="N186" s="1"/>
    </row>
    <row r="187" spans="1:14" ht="15.75" customHeight="1" x14ac:dyDescent="0.2">
      <c r="A187" s="1"/>
      <c r="B187" s="1"/>
      <c r="C187" s="1"/>
      <c r="D187" s="1"/>
      <c r="E187" s="1"/>
      <c r="F187" s="1"/>
      <c r="G187" s="1"/>
      <c r="H187" s="1"/>
      <c r="I187" s="1"/>
      <c r="J187" s="1"/>
      <c r="K187" s="1"/>
      <c r="L187" s="1"/>
      <c r="M187" s="1"/>
      <c r="N187" s="1"/>
    </row>
    <row r="188" spans="1:14" ht="15.75" customHeight="1" x14ac:dyDescent="0.2">
      <c r="A188" s="1"/>
      <c r="B188" s="1"/>
      <c r="C188" s="1"/>
      <c r="D188" s="1"/>
      <c r="E188" s="1"/>
      <c r="F188" s="1"/>
      <c r="G188" s="1"/>
      <c r="H188" s="1"/>
      <c r="I188" s="1"/>
      <c r="J188" s="1"/>
      <c r="K188" s="1"/>
      <c r="L188" s="1"/>
      <c r="M188" s="1"/>
      <c r="N188" s="1"/>
    </row>
    <row r="189" spans="1:14" ht="15.75" customHeight="1" x14ac:dyDescent="0.2">
      <c r="A189" s="1"/>
      <c r="B189" s="1"/>
      <c r="C189" s="1"/>
      <c r="D189" s="1"/>
      <c r="E189" s="1"/>
      <c r="F189" s="1"/>
      <c r="G189" s="1"/>
      <c r="H189" s="1"/>
      <c r="I189" s="1"/>
      <c r="J189" s="1"/>
      <c r="K189" s="1"/>
      <c r="L189" s="1"/>
      <c r="M189" s="1"/>
      <c r="N189" s="1"/>
    </row>
    <row r="190" spans="1:14" ht="15.75" customHeight="1" x14ac:dyDescent="0.2">
      <c r="A190" s="1"/>
      <c r="B190" s="1"/>
      <c r="C190" s="1"/>
      <c r="D190" s="1"/>
      <c r="E190" s="1"/>
      <c r="F190" s="1"/>
      <c r="G190" s="1"/>
      <c r="H190" s="1"/>
      <c r="I190" s="1"/>
      <c r="J190" s="1"/>
      <c r="K190" s="1"/>
      <c r="L190" s="1"/>
      <c r="M190" s="1"/>
      <c r="N190" s="1"/>
    </row>
    <row r="191" spans="1:14" ht="15.75" customHeight="1" x14ac:dyDescent="0.2">
      <c r="A191" s="1"/>
      <c r="B191" s="1"/>
      <c r="C191" s="1"/>
      <c r="D191" s="1"/>
      <c r="E191" s="1"/>
      <c r="F191" s="1"/>
      <c r="G191" s="1"/>
      <c r="H191" s="1"/>
      <c r="I191" s="1"/>
      <c r="J191" s="1"/>
      <c r="K191" s="1"/>
      <c r="L191" s="1"/>
      <c r="M191" s="1"/>
      <c r="N191" s="1"/>
    </row>
    <row r="192" spans="1:14" ht="15.75" customHeight="1" x14ac:dyDescent="0.2">
      <c r="A192" s="1"/>
      <c r="B192" s="1"/>
      <c r="C192" s="1"/>
      <c r="D192" s="1"/>
      <c r="E192" s="1"/>
      <c r="F192" s="1"/>
      <c r="G192" s="1"/>
      <c r="H192" s="1"/>
      <c r="I192" s="1"/>
      <c r="J192" s="1"/>
      <c r="K192" s="1"/>
      <c r="L192" s="1"/>
      <c r="M192" s="1"/>
      <c r="N192" s="1"/>
    </row>
    <row r="193" spans="1:14" ht="15.75" customHeight="1" x14ac:dyDescent="0.2">
      <c r="A193" s="1"/>
      <c r="B193" s="1"/>
      <c r="C193" s="1"/>
      <c r="D193" s="1"/>
      <c r="E193" s="1"/>
      <c r="F193" s="1"/>
      <c r="G193" s="1"/>
      <c r="H193" s="1"/>
      <c r="I193" s="1"/>
      <c r="J193" s="1"/>
      <c r="K193" s="1"/>
      <c r="L193" s="1"/>
      <c r="M193" s="1"/>
      <c r="N193" s="1"/>
    </row>
    <row r="194" spans="1:14" ht="15.75" customHeight="1" x14ac:dyDescent="0.2">
      <c r="A194" s="1"/>
      <c r="B194" s="1"/>
      <c r="C194" s="1"/>
      <c r="D194" s="1"/>
      <c r="E194" s="1"/>
      <c r="F194" s="1"/>
      <c r="G194" s="1"/>
      <c r="H194" s="1"/>
      <c r="I194" s="1"/>
      <c r="J194" s="1"/>
      <c r="K194" s="1"/>
      <c r="L194" s="1"/>
      <c r="M194" s="1"/>
      <c r="N194" s="1"/>
    </row>
    <row r="195" spans="1:14" ht="15.75" customHeight="1" x14ac:dyDescent="0.2">
      <c r="A195" s="1"/>
      <c r="B195" s="1"/>
      <c r="C195" s="1"/>
      <c r="D195" s="1"/>
      <c r="E195" s="1"/>
      <c r="F195" s="1"/>
      <c r="G195" s="1"/>
      <c r="H195" s="1"/>
      <c r="I195" s="1"/>
      <c r="J195" s="1"/>
      <c r="K195" s="1"/>
      <c r="L195" s="1"/>
      <c r="M195" s="1"/>
      <c r="N195" s="1"/>
    </row>
    <row r="196" spans="1:14" ht="15.75" customHeight="1" x14ac:dyDescent="0.2">
      <c r="A196" s="1"/>
      <c r="B196" s="1"/>
      <c r="C196" s="1"/>
      <c r="D196" s="1"/>
      <c r="E196" s="1"/>
      <c r="F196" s="1"/>
      <c r="G196" s="1"/>
      <c r="H196" s="1"/>
      <c r="I196" s="1"/>
      <c r="J196" s="1"/>
      <c r="K196" s="1"/>
      <c r="L196" s="1"/>
      <c r="M196" s="1"/>
      <c r="N196" s="1"/>
    </row>
    <row r="197" spans="1:14" ht="15.75" customHeight="1" x14ac:dyDescent="0.2">
      <c r="A197" s="1"/>
      <c r="B197" s="1"/>
      <c r="C197" s="1"/>
      <c r="D197" s="1"/>
      <c r="E197" s="1"/>
      <c r="F197" s="1"/>
      <c r="G197" s="1"/>
      <c r="H197" s="1"/>
      <c r="I197" s="1"/>
      <c r="J197" s="1"/>
      <c r="K197" s="1"/>
      <c r="L197" s="1"/>
      <c r="M197" s="1"/>
      <c r="N197" s="1"/>
    </row>
    <row r="198" spans="1:14" ht="15.75" customHeight="1" x14ac:dyDescent="0.2">
      <c r="A198" s="1"/>
      <c r="B198" s="1"/>
      <c r="C198" s="1"/>
      <c r="D198" s="1"/>
      <c r="E198" s="1"/>
      <c r="F198" s="1"/>
      <c r="G198" s="1"/>
      <c r="H198" s="1"/>
      <c r="I198" s="1"/>
      <c r="J198" s="1"/>
      <c r="K198" s="1"/>
      <c r="L198" s="1"/>
      <c r="M198" s="1"/>
      <c r="N198" s="1"/>
    </row>
    <row r="199" spans="1:14" ht="15.75" customHeight="1" x14ac:dyDescent="0.2">
      <c r="A199" s="1"/>
      <c r="B199" s="1"/>
      <c r="C199" s="1"/>
      <c r="D199" s="1"/>
      <c r="E199" s="1"/>
      <c r="F199" s="1"/>
      <c r="G199" s="1"/>
      <c r="H199" s="1"/>
      <c r="I199" s="1"/>
      <c r="J199" s="1"/>
      <c r="K199" s="1"/>
      <c r="L199" s="1"/>
      <c r="M199" s="1"/>
      <c r="N199" s="1"/>
    </row>
    <row r="200" spans="1:14" ht="15.75" customHeight="1" x14ac:dyDescent="0.2">
      <c r="A200" s="1"/>
      <c r="B200" s="1"/>
      <c r="C200" s="1"/>
      <c r="D200" s="1"/>
      <c r="E200" s="1"/>
      <c r="F200" s="1"/>
      <c r="G200" s="1"/>
      <c r="H200" s="1"/>
      <c r="I200" s="1"/>
      <c r="J200" s="1"/>
      <c r="K200" s="1"/>
      <c r="L200" s="1"/>
      <c r="M200" s="1"/>
      <c r="N200" s="1"/>
    </row>
    <row r="201" spans="1:14" ht="15.75" customHeight="1" x14ac:dyDescent="0.2">
      <c r="A201" s="1"/>
      <c r="B201" s="1"/>
      <c r="C201" s="1"/>
      <c r="D201" s="1"/>
      <c r="E201" s="1"/>
      <c r="F201" s="1"/>
      <c r="G201" s="1"/>
      <c r="H201" s="1"/>
      <c r="I201" s="1"/>
      <c r="J201" s="1"/>
      <c r="K201" s="1"/>
      <c r="L201" s="1"/>
      <c r="M201" s="1"/>
      <c r="N201" s="1"/>
    </row>
    <row r="202" spans="1:14" ht="15.75" customHeight="1" x14ac:dyDescent="0.2">
      <c r="A202" s="1"/>
      <c r="B202" s="1"/>
      <c r="C202" s="1"/>
      <c r="D202" s="1"/>
      <c r="E202" s="1"/>
      <c r="F202" s="1"/>
      <c r="G202" s="1"/>
      <c r="H202" s="1"/>
      <c r="I202" s="1"/>
      <c r="J202" s="1"/>
      <c r="K202" s="1"/>
      <c r="L202" s="1"/>
      <c r="M202" s="1"/>
      <c r="N202" s="1"/>
    </row>
    <row r="203" spans="1:14" ht="15.75" customHeight="1" x14ac:dyDescent="0.2">
      <c r="A203" s="1"/>
      <c r="B203" s="1"/>
      <c r="C203" s="1"/>
      <c r="D203" s="1"/>
      <c r="E203" s="1"/>
      <c r="F203" s="1"/>
      <c r="G203" s="1"/>
      <c r="H203" s="1"/>
      <c r="I203" s="1"/>
      <c r="J203" s="1"/>
      <c r="K203" s="1"/>
      <c r="L203" s="1"/>
      <c r="M203" s="1"/>
      <c r="N203" s="1"/>
    </row>
    <row r="204" spans="1:14" ht="15.75" customHeight="1" x14ac:dyDescent="0.2">
      <c r="A204" s="1"/>
      <c r="B204" s="1"/>
      <c r="C204" s="1"/>
      <c r="D204" s="1"/>
      <c r="E204" s="1"/>
      <c r="F204" s="1"/>
      <c r="G204" s="1"/>
      <c r="H204" s="1"/>
      <c r="I204" s="1"/>
      <c r="J204" s="1"/>
      <c r="K204" s="1"/>
      <c r="L204" s="1"/>
      <c r="M204" s="1"/>
      <c r="N204" s="1"/>
    </row>
    <row r="205" spans="1:14" ht="15.75" customHeight="1" x14ac:dyDescent="0.2">
      <c r="A205" s="1"/>
      <c r="B205" s="1"/>
      <c r="C205" s="1"/>
      <c r="D205" s="1"/>
      <c r="E205" s="1"/>
      <c r="F205" s="1"/>
      <c r="G205" s="1"/>
      <c r="H205" s="1"/>
      <c r="I205" s="1"/>
      <c r="J205" s="1"/>
      <c r="K205" s="1"/>
      <c r="L205" s="1"/>
      <c r="M205" s="1"/>
      <c r="N205" s="1"/>
    </row>
    <row r="206" spans="1:14" ht="15.75" customHeight="1" x14ac:dyDescent="0.2">
      <c r="A206" s="1"/>
      <c r="B206" s="1"/>
      <c r="C206" s="1"/>
      <c r="D206" s="1"/>
      <c r="E206" s="1"/>
      <c r="F206" s="1"/>
      <c r="G206" s="1"/>
      <c r="H206" s="1"/>
      <c r="I206" s="1"/>
      <c r="J206" s="1"/>
      <c r="K206" s="1"/>
      <c r="L206" s="1"/>
      <c r="M206" s="1"/>
      <c r="N206" s="1"/>
    </row>
    <row r="207" spans="1:14" ht="15.75" customHeight="1" x14ac:dyDescent="0.2">
      <c r="A207" s="1"/>
      <c r="B207" s="1"/>
      <c r="C207" s="1"/>
      <c r="D207" s="1"/>
      <c r="E207" s="1"/>
      <c r="F207" s="1"/>
      <c r="G207" s="1"/>
      <c r="H207" s="1"/>
      <c r="I207" s="1"/>
      <c r="J207" s="1"/>
      <c r="K207" s="1"/>
      <c r="L207" s="1"/>
      <c r="M207" s="1"/>
      <c r="N207" s="1"/>
    </row>
    <row r="208" spans="1:14" ht="15.75" customHeight="1" x14ac:dyDescent="0.2">
      <c r="A208" s="1"/>
      <c r="B208" s="1"/>
      <c r="C208" s="1"/>
      <c r="D208" s="1"/>
      <c r="E208" s="1"/>
      <c r="F208" s="1"/>
      <c r="G208" s="1"/>
      <c r="H208" s="1"/>
      <c r="I208" s="1"/>
      <c r="J208" s="1"/>
      <c r="K208" s="1"/>
      <c r="L208" s="1"/>
      <c r="M208" s="1"/>
      <c r="N208" s="1"/>
    </row>
    <row r="209" spans="1:14" ht="15.75" customHeight="1" x14ac:dyDescent="0.2">
      <c r="A209" s="1"/>
      <c r="B209" s="1"/>
      <c r="C209" s="1"/>
      <c r="D209" s="1"/>
      <c r="E209" s="1"/>
      <c r="F209" s="1"/>
      <c r="G209" s="1"/>
      <c r="H209" s="1"/>
      <c r="I209" s="1"/>
      <c r="J209" s="1"/>
      <c r="K209" s="1"/>
      <c r="L209" s="1"/>
      <c r="M209" s="1"/>
      <c r="N209" s="1"/>
    </row>
    <row r="210" spans="1:14" ht="15.75" customHeight="1" x14ac:dyDescent="0.2">
      <c r="A210" s="1"/>
      <c r="B210" s="1"/>
      <c r="C210" s="1"/>
      <c r="D210" s="1"/>
      <c r="E210" s="1"/>
      <c r="F210" s="1"/>
      <c r="G210" s="1"/>
      <c r="H210" s="1"/>
      <c r="I210" s="1"/>
      <c r="J210" s="1"/>
      <c r="K210" s="1"/>
      <c r="L210" s="1"/>
      <c r="M210" s="1"/>
      <c r="N210" s="1"/>
    </row>
    <row r="211" spans="1:14" ht="15.75" customHeight="1" x14ac:dyDescent="0.2">
      <c r="A211" s="1"/>
      <c r="B211" s="1"/>
      <c r="C211" s="1"/>
      <c r="D211" s="1"/>
      <c r="E211" s="1"/>
      <c r="F211" s="1"/>
      <c r="G211" s="1"/>
      <c r="H211" s="1"/>
      <c r="I211" s="1"/>
      <c r="J211" s="1"/>
      <c r="K211" s="1"/>
      <c r="L211" s="1"/>
      <c r="M211" s="1"/>
      <c r="N211" s="1"/>
    </row>
    <row r="212" spans="1:14" ht="15.75" customHeight="1" x14ac:dyDescent="0.2">
      <c r="A212" s="1"/>
      <c r="B212" s="1"/>
      <c r="C212" s="1"/>
      <c r="D212" s="1"/>
      <c r="E212" s="1"/>
      <c r="F212" s="1"/>
      <c r="G212" s="1"/>
      <c r="H212" s="1"/>
      <c r="I212" s="1"/>
      <c r="J212" s="1"/>
      <c r="K212" s="1"/>
      <c r="L212" s="1"/>
      <c r="M212" s="1"/>
      <c r="N212" s="1"/>
    </row>
    <row r="213" spans="1:14" ht="15.75" customHeight="1" x14ac:dyDescent="0.2">
      <c r="A213" s="1"/>
      <c r="B213" s="1"/>
      <c r="C213" s="1"/>
      <c r="D213" s="1"/>
      <c r="E213" s="1"/>
      <c r="F213" s="1"/>
      <c r="G213" s="1"/>
      <c r="H213" s="1"/>
      <c r="I213" s="1"/>
      <c r="J213" s="1"/>
      <c r="K213" s="1"/>
      <c r="L213" s="1"/>
      <c r="M213" s="1"/>
      <c r="N213" s="1"/>
    </row>
    <row r="214" spans="1:14" ht="15.75" customHeight="1" x14ac:dyDescent="0.2">
      <c r="A214" s="1"/>
      <c r="B214" s="1"/>
      <c r="C214" s="1"/>
      <c r="D214" s="1"/>
      <c r="E214" s="1"/>
      <c r="F214" s="1"/>
      <c r="G214" s="1"/>
      <c r="H214" s="1"/>
      <c r="I214" s="1"/>
      <c r="J214" s="1"/>
      <c r="K214" s="1"/>
      <c r="L214" s="1"/>
      <c r="M214" s="1"/>
      <c r="N214" s="1"/>
    </row>
    <row r="215" spans="1:14" ht="15.75" customHeight="1" x14ac:dyDescent="0.2">
      <c r="A215" s="1"/>
      <c r="B215" s="1"/>
      <c r="C215" s="1"/>
      <c r="D215" s="1"/>
      <c r="E215" s="1"/>
      <c r="F215" s="1"/>
      <c r="G215" s="1"/>
      <c r="H215" s="1"/>
      <c r="I215" s="1"/>
      <c r="J215" s="1"/>
      <c r="K215" s="1"/>
      <c r="L215" s="1"/>
      <c r="M215" s="1"/>
      <c r="N215" s="1"/>
    </row>
    <row r="216" spans="1:14" ht="15.75" customHeight="1" x14ac:dyDescent="0.2">
      <c r="A216" s="1"/>
      <c r="B216" s="1"/>
      <c r="C216" s="1"/>
      <c r="D216" s="1"/>
      <c r="E216" s="1"/>
      <c r="F216" s="1"/>
      <c r="G216" s="1"/>
      <c r="H216" s="1"/>
      <c r="I216" s="1"/>
      <c r="J216" s="1"/>
      <c r="K216" s="1"/>
      <c r="L216" s="1"/>
      <c r="M216" s="1"/>
      <c r="N216" s="1"/>
    </row>
    <row r="217" spans="1:14" ht="15.75" customHeight="1" x14ac:dyDescent="0.2">
      <c r="A217" s="1"/>
      <c r="B217" s="1"/>
      <c r="C217" s="1"/>
      <c r="D217" s="1"/>
      <c r="E217" s="1"/>
      <c r="F217" s="1"/>
      <c r="G217" s="1"/>
      <c r="H217" s="1"/>
      <c r="I217" s="1"/>
      <c r="J217" s="1"/>
      <c r="K217" s="1"/>
      <c r="L217" s="1"/>
      <c r="M217" s="1"/>
      <c r="N217" s="1"/>
    </row>
    <row r="218" spans="1:14" ht="15.75" customHeight="1" x14ac:dyDescent="0.2">
      <c r="A218" s="1"/>
      <c r="B218" s="1"/>
      <c r="C218" s="1"/>
      <c r="D218" s="1"/>
      <c r="E218" s="1"/>
      <c r="F218" s="1"/>
      <c r="G218" s="1"/>
      <c r="H218" s="1"/>
      <c r="I218" s="1"/>
      <c r="J218" s="1"/>
      <c r="K218" s="1"/>
      <c r="L218" s="1"/>
      <c r="M218" s="1"/>
      <c r="N218" s="1"/>
    </row>
    <row r="219" spans="1:14" ht="15.75" customHeight="1" x14ac:dyDescent="0.2">
      <c r="A219" s="1"/>
      <c r="B219" s="1"/>
      <c r="C219" s="1"/>
      <c r="D219" s="1"/>
      <c r="E219" s="1"/>
      <c r="F219" s="1"/>
      <c r="G219" s="1"/>
      <c r="H219" s="1"/>
      <c r="I219" s="1"/>
      <c r="J219" s="1"/>
      <c r="K219" s="1"/>
      <c r="L219" s="1"/>
      <c r="M219" s="1"/>
      <c r="N219" s="1"/>
    </row>
    <row r="220" spans="1:14" ht="15.75" customHeight="1" x14ac:dyDescent="0.2">
      <c r="A220" s="1"/>
      <c r="B220" s="1"/>
      <c r="C220" s="1"/>
      <c r="D220" s="1"/>
      <c r="E220" s="1"/>
      <c r="F220" s="1"/>
      <c r="G220" s="1"/>
      <c r="H220" s="1"/>
      <c r="I220" s="1"/>
      <c r="J220" s="1"/>
      <c r="K220" s="1"/>
      <c r="L220" s="1"/>
      <c r="M220" s="1"/>
      <c r="N220" s="1"/>
    </row>
    <row r="221" spans="1:14" ht="15.75" customHeight="1" x14ac:dyDescent="0.2">
      <c r="A221" s="1"/>
      <c r="B221" s="1"/>
      <c r="C221" s="1"/>
      <c r="D221" s="1"/>
      <c r="E221" s="1"/>
      <c r="F221" s="1"/>
      <c r="G221" s="1"/>
      <c r="H221" s="1"/>
      <c r="I221" s="1"/>
      <c r="J221" s="1"/>
      <c r="K221" s="1"/>
      <c r="L221" s="1"/>
      <c r="M221" s="1"/>
      <c r="N221" s="1"/>
    </row>
    <row r="222" spans="1:14" ht="15.75" customHeight="1" x14ac:dyDescent="0.2">
      <c r="A222" s="1"/>
      <c r="B222" s="1"/>
      <c r="C222" s="1"/>
      <c r="D222" s="1"/>
      <c r="E222" s="1"/>
      <c r="F222" s="1"/>
      <c r="G222" s="1"/>
      <c r="H222" s="1"/>
      <c r="I222" s="1"/>
      <c r="J222" s="1"/>
      <c r="K222" s="1"/>
      <c r="L222" s="1"/>
      <c r="M222" s="1"/>
      <c r="N222" s="1"/>
    </row>
    <row r="223" spans="1:14" ht="15.75" customHeight="1" x14ac:dyDescent="0.2">
      <c r="A223" s="1"/>
      <c r="B223" s="1"/>
      <c r="C223" s="1"/>
      <c r="D223" s="1"/>
      <c r="E223" s="1"/>
      <c r="F223" s="1"/>
      <c r="G223" s="1"/>
      <c r="H223" s="1"/>
      <c r="I223" s="1"/>
      <c r="J223" s="1"/>
      <c r="K223" s="1"/>
      <c r="L223" s="1"/>
      <c r="M223" s="1"/>
      <c r="N223" s="1"/>
    </row>
    <row r="224" spans="1:14" ht="15.75" customHeight="1" x14ac:dyDescent="0.2">
      <c r="A224" s="1"/>
      <c r="B224" s="1"/>
      <c r="C224" s="1"/>
      <c r="D224" s="1"/>
      <c r="E224" s="1"/>
      <c r="F224" s="1"/>
      <c r="G224" s="1"/>
      <c r="H224" s="1"/>
      <c r="I224" s="1"/>
      <c r="J224" s="1"/>
      <c r="K224" s="1"/>
      <c r="L224" s="1"/>
      <c r="M224" s="1"/>
      <c r="N224" s="1"/>
    </row>
    <row r="225" spans="1:14" ht="15.75" customHeight="1" x14ac:dyDescent="0.2">
      <c r="A225" s="1"/>
      <c r="B225" s="1"/>
      <c r="C225" s="1"/>
      <c r="D225" s="1"/>
      <c r="E225" s="1"/>
      <c r="F225" s="1"/>
      <c r="G225" s="1"/>
      <c r="H225" s="1"/>
      <c r="I225" s="1"/>
      <c r="J225" s="1"/>
      <c r="K225" s="1"/>
      <c r="L225" s="1"/>
      <c r="M225" s="1"/>
      <c r="N225" s="1"/>
    </row>
    <row r="226" spans="1:14" ht="15.75" customHeight="1" x14ac:dyDescent="0.2">
      <c r="A226" s="1"/>
      <c r="B226" s="1"/>
      <c r="C226" s="1"/>
      <c r="D226" s="1"/>
      <c r="E226" s="1"/>
      <c r="F226" s="1"/>
      <c r="G226" s="1"/>
      <c r="H226" s="1"/>
      <c r="I226" s="1"/>
      <c r="J226" s="1"/>
      <c r="K226" s="1"/>
      <c r="L226" s="1"/>
      <c r="M226" s="1"/>
      <c r="N226" s="1"/>
    </row>
    <row r="227" spans="1:14" ht="15.75" customHeight="1" x14ac:dyDescent="0.2">
      <c r="A227" s="1"/>
      <c r="B227" s="1"/>
      <c r="C227" s="1"/>
      <c r="D227" s="1"/>
      <c r="E227" s="1"/>
      <c r="F227" s="1"/>
      <c r="G227" s="1"/>
      <c r="H227" s="1"/>
      <c r="I227" s="1"/>
      <c r="J227" s="1"/>
      <c r="K227" s="1"/>
      <c r="L227" s="1"/>
      <c r="M227" s="1"/>
      <c r="N227" s="1"/>
    </row>
    <row r="228" spans="1:14" ht="15.75" customHeight="1" x14ac:dyDescent="0.2">
      <c r="A228" s="1"/>
      <c r="B228" s="1"/>
      <c r="C228" s="1"/>
      <c r="D228" s="1"/>
      <c r="E228" s="1"/>
      <c r="F228" s="1"/>
      <c r="G228" s="1"/>
      <c r="H228" s="1"/>
      <c r="I228" s="1"/>
      <c r="J228" s="1"/>
      <c r="K228" s="1"/>
      <c r="L228" s="1"/>
      <c r="M228" s="1"/>
      <c r="N228" s="1"/>
    </row>
    <row r="229" spans="1:14" ht="15.75" customHeight="1" x14ac:dyDescent="0.2">
      <c r="A229" s="1"/>
      <c r="B229" s="1"/>
      <c r="C229" s="1"/>
      <c r="D229" s="1"/>
      <c r="E229" s="1"/>
      <c r="F229" s="1"/>
      <c r="G229" s="1"/>
      <c r="H229" s="1"/>
      <c r="I229" s="1"/>
      <c r="J229" s="1"/>
      <c r="K229" s="1"/>
      <c r="L229" s="1"/>
      <c r="M229" s="1"/>
      <c r="N229" s="1"/>
    </row>
    <row r="230" spans="1:14" ht="15.75" customHeight="1" x14ac:dyDescent="0.2">
      <c r="A230" s="1"/>
      <c r="B230" s="1"/>
      <c r="C230" s="1"/>
      <c r="D230" s="1"/>
      <c r="E230" s="1"/>
      <c r="F230" s="1"/>
      <c r="G230" s="1"/>
      <c r="H230" s="1"/>
      <c r="I230" s="1"/>
      <c r="J230" s="1"/>
      <c r="K230" s="1"/>
      <c r="L230" s="1"/>
      <c r="M230" s="1"/>
      <c r="N230" s="1"/>
    </row>
    <row r="231" spans="1:14" ht="15.75" customHeight="1" x14ac:dyDescent="0.2">
      <c r="A231" s="1"/>
      <c r="B231" s="1"/>
      <c r="C231" s="1"/>
      <c r="D231" s="1"/>
      <c r="E231" s="1"/>
      <c r="F231" s="1"/>
      <c r="G231" s="1"/>
      <c r="H231" s="1"/>
      <c r="I231" s="1"/>
      <c r="J231" s="1"/>
      <c r="K231" s="1"/>
      <c r="L231" s="1"/>
      <c r="M231" s="1"/>
      <c r="N231" s="1"/>
    </row>
    <row r="232" spans="1:14" ht="15.75" customHeight="1" x14ac:dyDescent="0.2">
      <c r="A232" s="1"/>
      <c r="B232" s="1"/>
      <c r="C232" s="1"/>
      <c r="D232" s="1"/>
      <c r="E232" s="1"/>
      <c r="F232" s="1"/>
      <c r="G232" s="1"/>
      <c r="H232" s="1"/>
      <c r="I232" s="1"/>
      <c r="J232" s="1"/>
      <c r="K232" s="1"/>
      <c r="L232" s="1"/>
      <c r="M232" s="1"/>
      <c r="N232" s="1"/>
    </row>
    <row r="233" spans="1:14" ht="15.75" customHeight="1" x14ac:dyDescent="0.2">
      <c r="A233" s="1"/>
      <c r="B233" s="1"/>
      <c r="C233" s="1"/>
      <c r="D233" s="1"/>
      <c r="E233" s="1"/>
      <c r="F233" s="1"/>
      <c r="G233" s="1"/>
      <c r="H233" s="1"/>
      <c r="I233" s="1"/>
      <c r="J233" s="1"/>
      <c r="K233" s="1"/>
      <c r="L233" s="1"/>
      <c r="M233" s="1"/>
      <c r="N233" s="1"/>
    </row>
    <row r="234" spans="1:14" ht="15.75" customHeight="1" x14ac:dyDescent="0.2">
      <c r="A234" s="1"/>
      <c r="B234" s="1"/>
      <c r="C234" s="1"/>
      <c r="D234" s="1"/>
      <c r="E234" s="1"/>
      <c r="F234" s="1"/>
      <c r="G234" s="1"/>
      <c r="H234" s="1"/>
      <c r="I234" s="1"/>
      <c r="J234" s="1"/>
      <c r="K234" s="1"/>
      <c r="L234" s="1"/>
      <c r="M234" s="1"/>
      <c r="N234" s="1"/>
    </row>
    <row r="235" spans="1:14" ht="15.75" customHeight="1" x14ac:dyDescent="0.2">
      <c r="A235" s="1"/>
      <c r="B235" s="1"/>
      <c r="C235" s="1"/>
      <c r="D235" s="1"/>
      <c r="E235" s="1"/>
      <c r="F235" s="1"/>
      <c r="G235" s="1"/>
      <c r="H235" s="1"/>
      <c r="I235" s="1"/>
      <c r="J235" s="1"/>
      <c r="K235" s="1"/>
      <c r="L235" s="1"/>
      <c r="M235" s="1"/>
      <c r="N235" s="1"/>
    </row>
    <row r="236" spans="1:14" ht="15.75" customHeight="1" x14ac:dyDescent="0.2">
      <c r="A236" s="1"/>
      <c r="B236" s="1"/>
      <c r="C236" s="1"/>
      <c r="D236" s="1"/>
      <c r="E236" s="1"/>
      <c r="F236" s="1"/>
      <c r="G236" s="1"/>
      <c r="H236" s="1"/>
      <c r="I236" s="1"/>
      <c r="J236" s="1"/>
      <c r="K236" s="1"/>
      <c r="L236" s="1"/>
      <c r="M236" s="1"/>
      <c r="N236" s="1"/>
    </row>
    <row r="237" spans="1:14" ht="15.75" customHeight="1" x14ac:dyDescent="0.2">
      <c r="A237" s="1"/>
      <c r="B237" s="1"/>
      <c r="C237" s="1"/>
      <c r="D237" s="1"/>
      <c r="E237" s="1"/>
      <c r="F237" s="1"/>
      <c r="G237" s="1"/>
      <c r="H237" s="1"/>
      <c r="I237" s="1"/>
      <c r="J237" s="1"/>
      <c r="K237" s="1"/>
      <c r="L237" s="1"/>
      <c r="M237" s="1"/>
      <c r="N237" s="1"/>
    </row>
    <row r="238" spans="1:14" ht="15.75" customHeight="1" x14ac:dyDescent="0.2">
      <c r="A238" s="1"/>
      <c r="B238" s="1"/>
      <c r="C238" s="1"/>
      <c r="D238" s="1"/>
      <c r="E238" s="1"/>
      <c r="F238" s="1"/>
      <c r="G238" s="1"/>
      <c r="H238" s="1"/>
      <c r="I238" s="1"/>
      <c r="J238" s="1"/>
      <c r="K238" s="1"/>
      <c r="L238" s="1"/>
      <c r="M238" s="1"/>
      <c r="N238" s="1"/>
    </row>
    <row r="239" spans="1:14" ht="15.75" customHeight="1" x14ac:dyDescent="0.2">
      <c r="A239" s="1"/>
      <c r="B239" s="1"/>
      <c r="C239" s="1"/>
      <c r="D239" s="1"/>
      <c r="E239" s="1"/>
      <c r="F239" s="1"/>
      <c r="G239" s="1"/>
      <c r="H239" s="1"/>
      <c r="I239" s="1"/>
      <c r="J239" s="1"/>
      <c r="K239" s="1"/>
      <c r="L239" s="1"/>
      <c r="M239" s="1"/>
      <c r="N239" s="1"/>
    </row>
    <row r="240" spans="1:14" ht="15.75" customHeight="1" x14ac:dyDescent="0.2">
      <c r="A240" s="1"/>
      <c r="B240" s="1"/>
      <c r="C240" s="1"/>
      <c r="D240" s="1"/>
      <c r="E240" s="1"/>
      <c r="F240" s="1"/>
      <c r="G240" s="1"/>
      <c r="H240" s="1"/>
      <c r="I240" s="1"/>
      <c r="J240" s="1"/>
      <c r="K240" s="1"/>
      <c r="L240" s="1"/>
      <c r="M240" s="1"/>
      <c r="N240" s="1"/>
    </row>
    <row r="241" spans="1:14" ht="15.75" customHeight="1" x14ac:dyDescent="0.2">
      <c r="A241" s="1"/>
      <c r="B241" s="1"/>
      <c r="C241" s="1"/>
      <c r="D241" s="1"/>
      <c r="E241" s="1"/>
      <c r="F241" s="1"/>
      <c r="G241" s="1"/>
      <c r="H241" s="1"/>
      <c r="I241" s="1"/>
      <c r="J241" s="1"/>
      <c r="K241" s="1"/>
      <c r="L241" s="1"/>
      <c r="M241" s="1"/>
      <c r="N241" s="1"/>
    </row>
    <row r="242" spans="1:14" ht="15.75" customHeight="1" x14ac:dyDescent="0.2">
      <c r="A242" s="1"/>
      <c r="B242" s="1"/>
      <c r="C242" s="1"/>
      <c r="D242" s="1"/>
      <c r="E242" s="1"/>
      <c r="F242" s="1"/>
      <c r="G242" s="1"/>
      <c r="H242" s="1"/>
      <c r="I242" s="1"/>
      <c r="J242" s="1"/>
      <c r="K242" s="1"/>
      <c r="L242" s="1"/>
      <c r="M242" s="1"/>
      <c r="N242" s="1"/>
    </row>
    <row r="243" spans="1:14" ht="15.75" customHeight="1" x14ac:dyDescent="0.2">
      <c r="A243" s="1"/>
      <c r="B243" s="1"/>
      <c r="C243" s="1"/>
      <c r="D243" s="1"/>
      <c r="E243" s="1"/>
      <c r="F243" s="1"/>
      <c r="G243" s="1"/>
      <c r="H243" s="1"/>
      <c r="I243" s="1"/>
      <c r="J243" s="1"/>
      <c r="K243" s="1"/>
      <c r="L243" s="1"/>
      <c r="M243" s="1"/>
      <c r="N243" s="1"/>
    </row>
    <row r="244" spans="1:14" ht="15.75" customHeight="1" x14ac:dyDescent="0.2">
      <c r="A244" s="1"/>
      <c r="B244" s="1"/>
      <c r="C244" s="1"/>
      <c r="D244" s="1"/>
      <c r="E244" s="1"/>
      <c r="F244" s="1"/>
      <c r="G244" s="1"/>
      <c r="H244" s="1"/>
      <c r="I244" s="1"/>
      <c r="J244" s="1"/>
      <c r="K244" s="1"/>
      <c r="L244" s="1"/>
      <c r="M244" s="1"/>
      <c r="N244" s="1"/>
    </row>
    <row r="245" spans="1:14" ht="15.75" customHeight="1" x14ac:dyDescent="0.2">
      <c r="A245" s="1"/>
      <c r="B245" s="1"/>
      <c r="C245" s="1"/>
      <c r="D245" s="1"/>
      <c r="E245" s="1"/>
      <c r="F245" s="1"/>
      <c r="G245" s="1"/>
      <c r="H245" s="1"/>
      <c r="I245" s="1"/>
      <c r="J245" s="1"/>
      <c r="K245" s="1"/>
      <c r="L245" s="1"/>
      <c r="M245" s="1"/>
      <c r="N245" s="1"/>
    </row>
    <row r="246" spans="1:14" ht="15.75" customHeight="1" x14ac:dyDescent="0.2">
      <c r="A246" s="1"/>
      <c r="B246" s="1"/>
      <c r="C246" s="1"/>
      <c r="D246" s="1"/>
      <c r="E246" s="1"/>
      <c r="F246" s="1"/>
      <c r="G246" s="1"/>
      <c r="H246" s="1"/>
      <c r="I246" s="1"/>
      <c r="J246" s="1"/>
      <c r="K246" s="1"/>
      <c r="L246" s="1"/>
      <c r="M246" s="1"/>
      <c r="N246" s="1"/>
    </row>
    <row r="247" spans="1:14" ht="15.75" customHeight="1" x14ac:dyDescent="0.2">
      <c r="A247" s="1"/>
      <c r="B247" s="1"/>
      <c r="C247" s="1"/>
      <c r="D247" s="1"/>
      <c r="E247" s="1"/>
      <c r="F247" s="1"/>
      <c r="G247" s="1"/>
      <c r="H247" s="1"/>
      <c r="I247" s="1"/>
      <c r="J247" s="1"/>
      <c r="K247" s="1"/>
      <c r="L247" s="1"/>
      <c r="M247" s="1"/>
      <c r="N247" s="1"/>
    </row>
    <row r="248" spans="1:14" ht="15.75" customHeight="1" x14ac:dyDescent="0.2">
      <c r="A248" s="1"/>
      <c r="B248" s="1"/>
      <c r="C248" s="1"/>
      <c r="D248" s="1"/>
      <c r="E248" s="1"/>
      <c r="F248" s="1"/>
      <c r="G248" s="1"/>
      <c r="H248" s="1"/>
      <c r="I248" s="1"/>
      <c r="J248" s="1"/>
      <c r="K248" s="1"/>
      <c r="L248" s="1"/>
      <c r="M248" s="1"/>
      <c r="N248" s="1"/>
    </row>
    <row r="249" spans="1:14" ht="15.75" customHeight="1" x14ac:dyDescent="0.2">
      <c r="A249" s="1"/>
      <c r="B249" s="1"/>
      <c r="C249" s="1"/>
      <c r="D249" s="1"/>
      <c r="E249" s="1"/>
      <c r="F249" s="1"/>
      <c r="G249" s="1"/>
      <c r="H249" s="1"/>
      <c r="I249" s="1"/>
      <c r="J249" s="1"/>
      <c r="K249" s="1"/>
      <c r="L249" s="1"/>
      <c r="M249" s="1"/>
      <c r="N249" s="1"/>
    </row>
    <row r="250" spans="1:14" ht="15.75" customHeight="1" x14ac:dyDescent="0.2">
      <c r="A250" s="1"/>
      <c r="B250" s="1"/>
      <c r="C250" s="1"/>
      <c r="D250" s="1"/>
      <c r="E250" s="1"/>
      <c r="F250" s="1"/>
      <c r="G250" s="1"/>
      <c r="H250" s="1"/>
      <c r="I250" s="1"/>
      <c r="J250" s="1"/>
      <c r="K250" s="1"/>
      <c r="L250" s="1"/>
      <c r="M250" s="1"/>
      <c r="N250" s="1"/>
    </row>
    <row r="251" spans="1:14" ht="15.75" customHeight="1" x14ac:dyDescent="0.2">
      <c r="A251" s="1"/>
      <c r="B251" s="1"/>
      <c r="C251" s="1"/>
      <c r="D251" s="1"/>
      <c r="E251" s="1"/>
      <c r="F251" s="1"/>
      <c r="G251" s="1"/>
      <c r="H251" s="1"/>
      <c r="I251" s="1"/>
      <c r="J251" s="1"/>
      <c r="K251" s="1"/>
      <c r="L251" s="1"/>
      <c r="M251" s="1"/>
      <c r="N251" s="1"/>
    </row>
    <row r="252" spans="1:14" ht="15.75" customHeight="1" x14ac:dyDescent="0.2">
      <c r="A252" s="1"/>
      <c r="B252" s="1"/>
      <c r="C252" s="1"/>
      <c r="D252" s="1"/>
      <c r="E252" s="1"/>
      <c r="F252" s="1"/>
      <c r="G252" s="1"/>
      <c r="H252" s="1"/>
      <c r="I252" s="1"/>
      <c r="J252" s="1"/>
      <c r="K252" s="1"/>
      <c r="L252" s="1"/>
      <c r="M252" s="1"/>
      <c r="N252" s="1"/>
    </row>
    <row r="253" spans="1:14" ht="15.75" customHeight="1" x14ac:dyDescent="0.2">
      <c r="A253" s="1"/>
      <c r="B253" s="1"/>
      <c r="C253" s="1"/>
      <c r="D253" s="1"/>
      <c r="E253" s="1"/>
      <c r="F253" s="1"/>
      <c r="G253" s="1"/>
      <c r="H253" s="1"/>
      <c r="I253" s="1"/>
      <c r="J253" s="1"/>
      <c r="K253" s="1"/>
      <c r="L253" s="1"/>
      <c r="M253" s="1"/>
      <c r="N253" s="1"/>
    </row>
    <row r="254" spans="1:14" ht="15.75" customHeight="1" x14ac:dyDescent="0.2">
      <c r="A254" s="1"/>
      <c r="B254" s="1"/>
      <c r="C254" s="1"/>
      <c r="D254" s="1"/>
      <c r="E254" s="1"/>
      <c r="F254" s="1"/>
      <c r="G254" s="1"/>
      <c r="H254" s="1"/>
      <c r="I254" s="1"/>
      <c r="J254" s="1"/>
      <c r="K254" s="1"/>
      <c r="L254" s="1"/>
      <c r="M254" s="1"/>
      <c r="N254" s="1"/>
    </row>
    <row r="255" spans="1:14" ht="15.75" customHeight="1" x14ac:dyDescent="0.2">
      <c r="A255" s="1"/>
      <c r="B255" s="1"/>
      <c r="C255" s="1"/>
      <c r="D255" s="1"/>
      <c r="E255" s="1"/>
      <c r="F255" s="1"/>
      <c r="G255" s="1"/>
      <c r="H255" s="1"/>
      <c r="I255" s="1"/>
      <c r="J255" s="1"/>
      <c r="K255" s="1"/>
      <c r="L255" s="1"/>
      <c r="M255" s="1"/>
      <c r="N255" s="1"/>
    </row>
    <row r="256" spans="1:14" ht="15.75" customHeight="1" x14ac:dyDescent="0.2">
      <c r="A256" s="1"/>
      <c r="B256" s="1"/>
      <c r="C256" s="1"/>
      <c r="D256" s="1"/>
      <c r="E256" s="1"/>
      <c r="F256" s="1"/>
      <c r="G256" s="1"/>
      <c r="H256" s="1"/>
      <c r="I256" s="1"/>
      <c r="J256" s="1"/>
      <c r="K256" s="1"/>
      <c r="L256" s="1"/>
      <c r="M256" s="1"/>
      <c r="N256" s="1"/>
    </row>
    <row r="257" spans="1:14" ht="15.75" customHeight="1" x14ac:dyDescent="0.2">
      <c r="A257" s="1"/>
      <c r="B257" s="1"/>
      <c r="C257" s="1"/>
      <c r="D257" s="1"/>
      <c r="E257" s="1"/>
      <c r="F257" s="1"/>
      <c r="G257" s="1"/>
      <c r="H257" s="1"/>
      <c r="I257" s="1"/>
      <c r="J257" s="1"/>
      <c r="K257" s="1"/>
      <c r="L257" s="1"/>
      <c r="M257" s="1"/>
      <c r="N257" s="1"/>
    </row>
    <row r="258" spans="1:14" ht="15.75" customHeight="1" x14ac:dyDescent="0.2">
      <c r="A258" s="1"/>
      <c r="B258" s="1"/>
      <c r="C258" s="1"/>
      <c r="D258" s="1"/>
      <c r="E258" s="1"/>
      <c r="F258" s="1"/>
      <c r="G258" s="1"/>
      <c r="H258" s="1"/>
      <c r="I258" s="1"/>
      <c r="J258" s="1"/>
      <c r="K258" s="1"/>
      <c r="L258" s="1"/>
      <c r="M258" s="1"/>
      <c r="N258" s="1"/>
    </row>
    <row r="259" spans="1:14" ht="15.75" customHeight="1" x14ac:dyDescent="0.2">
      <c r="A259" s="1"/>
      <c r="B259" s="1"/>
      <c r="C259" s="1"/>
      <c r="D259" s="1"/>
      <c r="E259" s="1"/>
      <c r="F259" s="1"/>
      <c r="G259" s="1"/>
      <c r="H259" s="1"/>
      <c r="I259" s="1"/>
      <c r="J259" s="1"/>
      <c r="K259" s="1"/>
      <c r="L259" s="1"/>
      <c r="M259" s="1"/>
      <c r="N259" s="1"/>
    </row>
    <row r="260" spans="1:14" ht="15.75" customHeight="1" x14ac:dyDescent="0.2">
      <c r="A260" s="1"/>
      <c r="B260" s="1"/>
      <c r="C260" s="1"/>
      <c r="D260" s="1"/>
      <c r="E260" s="1"/>
      <c r="F260" s="1"/>
      <c r="G260" s="1"/>
      <c r="H260" s="1"/>
      <c r="I260" s="1"/>
      <c r="J260" s="1"/>
      <c r="K260" s="1"/>
      <c r="L260" s="1"/>
      <c r="M260" s="1"/>
      <c r="N260" s="1"/>
    </row>
    <row r="261" spans="1:14" ht="15.75" customHeight="1" x14ac:dyDescent="0.2">
      <c r="A261" s="1"/>
      <c r="B261" s="1"/>
      <c r="C261" s="1"/>
      <c r="D261" s="1"/>
      <c r="E261" s="1"/>
      <c r="F261" s="1"/>
      <c r="G261" s="1"/>
      <c r="H261" s="1"/>
      <c r="I261" s="1"/>
      <c r="J261" s="1"/>
      <c r="K261" s="1"/>
      <c r="L261" s="1"/>
      <c r="M261" s="1"/>
      <c r="N261" s="1"/>
    </row>
    <row r="262" spans="1:14" ht="15.75" customHeight="1" x14ac:dyDescent="0.2">
      <c r="A262" s="1"/>
      <c r="B262" s="1"/>
      <c r="C262" s="1"/>
      <c r="D262" s="1"/>
      <c r="E262" s="1"/>
      <c r="F262" s="1"/>
      <c r="G262" s="1"/>
      <c r="H262" s="1"/>
      <c r="I262" s="1"/>
      <c r="J262" s="1"/>
      <c r="K262" s="1"/>
      <c r="L262" s="1"/>
      <c r="M262" s="1"/>
      <c r="N262" s="1"/>
    </row>
    <row r="263" spans="1:14" ht="15.75" customHeight="1" x14ac:dyDescent="0.2">
      <c r="A263" s="1"/>
      <c r="B263" s="1"/>
      <c r="C263" s="1"/>
      <c r="D263" s="1"/>
      <c r="E263" s="1"/>
      <c r="F263" s="1"/>
      <c r="G263" s="1"/>
      <c r="H263" s="1"/>
      <c r="I263" s="1"/>
      <c r="J263" s="1"/>
      <c r="K263" s="1"/>
      <c r="L263" s="1"/>
      <c r="M263" s="1"/>
      <c r="N263" s="1"/>
    </row>
    <row r="264" spans="1:14" ht="15.75" customHeight="1" x14ac:dyDescent="0.2">
      <c r="A264" s="1"/>
      <c r="B264" s="1"/>
      <c r="C264" s="1"/>
      <c r="D264" s="1"/>
      <c r="E264" s="1"/>
      <c r="F264" s="1"/>
      <c r="G264" s="1"/>
      <c r="H264" s="1"/>
      <c r="I264" s="1"/>
      <c r="J264" s="1"/>
      <c r="K264" s="1"/>
      <c r="L264" s="1"/>
      <c r="M264" s="1"/>
      <c r="N264" s="1"/>
    </row>
    <row r="265" spans="1:14" ht="15.75" customHeight="1" x14ac:dyDescent="0.2">
      <c r="A265" s="1"/>
      <c r="B265" s="1"/>
      <c r="C265" s="1"/>
      <c r="D265" s="1"/>
      <c r="E265" s="1"/>
      <c r="F265" s="1"/>
      <c r="G265" s="1"/>
      <c r="H265" s="1"/>
      <c r="I265" s="1"/>
      <c r="J265" s="1"/>
      <c r="K265" s="1"/>
      <c r="L265" s="1"/>
      <c r="M265" s="1"/>
      <c r="N265" s="1"/>
    </row>
    <row r="266" spans="1:14" ht="15.75" customHeight="1" x14ac:dyDescent="0.2">
      <c r="A266" s="1"/>
      <c r="B266" s="1"/>
      <c r="C266" s="1"/>
      <c r="D266" s="1"/>
      <c r="E266" s="1"/>
      <c r="F266" s="1"/>
      <c r="G266" s="1"/>
      <c r="H266" s="1"/>
      <c r="I266" s="1"/>
      <c r="J266" s="1"/>
      <c r="K266" s="1"/>
      <c r="L266" s="1"/>
      <c r="M266" s="1"/>
      <c r="N266" s="1"/>
    </row>
    <row r="267" spans="1:14" ht="15.75" customHeight="1" x14ac:dyDescent="0.2">
      <c r="A267" s="1"/>
      <c r="B267" s="1"/>
      <c r="C267" s="1"/>
      <c r="D267" s="1"/>
      <c r="E267" s="1"/>
      <c r="F267" s="1"/>
      <c r="G267" s="1"/>
      <c r="H267" s="1"/>
      <c r="I267" s="1"/>
      <c r="J267" s="1"/>
      <c r="K267" s="1"/>
      <c r="L267" s="1"/>
      <c r="M267" s="1"/>
      <c r="N267" s="1"/>
    </row>
    <row r="268" spans="1:14" ht="15.75" customHeight="1" x14ac:dyDescent="0.2">
      <c r="A268" s="1"/>
      <c r="B268" s="1"/>
      <c r="C268" s="1"/>
      <c r="D268" s="1"/>
      <c r="E268" s="1"/>
      <c r="F268" s="1"/>
      <c r="G268" s="1"/>
      <c r="H268" s="1"/>
      <c r="I268" s="1"/>
      <c r="J268" s="1"/>
      <c r="K268" s="1"/>
      <c r="L268" s="1"/>
      <c r="M268" s="1"/>
      <c r="N268" s="1"/>
    </row>
    <row r="269" spans="1:14" ht="15.75" customHeight="1" x14ac:dyDescent="0.2">
      <c r="A269" s="1"/>
      <c r="B269" s="1"/>
      <c r="C269" s="1"/>
      <c r="D269" s="1"/>
      <c r="E269" s="1"/>
      <c r="F269" s="1"/>
      <c r="G269" s="1"/>
      <c r="H269" s="1"/>
      <c r="I269" s="1"/>
      <c r="J269" s="1"/>
      <c r="K269" s="1"/>
      <c r="L269" s="1"/>
      <c r="M269" s="1"/>
      <c r="N269" s="1"/>
    </row>
    <row r="270" spans="1:14" ht="15.75" customHeight="1" x14ac:dyDescent="0.2">
      <c r="A270" s="1"/>
      <c r="B270" s="1"/>
      <c r="C270" s="1"/>
      <c r="D270" s="1"/>
      <c r="E270" s="1"/>
      <c r="F270" s="1"/>
      <c r="G270" s="1"/>
      <c r="H270" s="1"/>
      <c r="I270" s="1"/>
      <c r="J270" s="1"/>
      <c r="K270" s="1"/>
      <c r="L270" s="1"/>
      <c r="M270" s="1"/>
      <c r="N270" s="1"/>
    </row>
    <row r="271" spans="1:14" ht="15.75" customHeight="1" x14ac:dyDescent="0.2">
      <c r="A271" s="1"/>
      <c r="B271" s="1"/>
      <c r="C271" s="1"/>
      <c r="D271" s="1"/>
      <c r="E271" s="1"/>
      <c r="F271" s="1"/>
      <c r="G271" s="1"/>
      <c r="H271" s="1"/>
      <c r="I271" s="1"/>
      <c r="J271" s="1"/>
      <c r="K271" s="1"/>
      <c r="L271" s="1"/>
      <c r="M271" s="1"/>
      <c r="N271" s="1"/>
    </row>
    <row r="272" spans="1:14" ht="15.75" customHeight="1" x14ac:dyDescent="0.2">
      <c r="A272" s="1"/>
      <c r="B272" s="1"/>
      <c r="C272" s="1"/>
      <c r="D272" s="1"/>
      <c r="E272" s="1"/>
      <c r="F272" s="1"/>
      <c r="G272" s="1"/>
      <c r="H272" s="1"/>
      <c r="I272" s="1"/>
      <c r="J272" s="1"/>
      <c r="K272" s="1"/>
      <c r="L272" s="1"/>
      <c r="M272" s="1"/>
      <c r="N272" s="1"/>
    </row>
    <row r="273" spans="1:14" ht="15.75" customHeight="1" x14ac:dyDescent="0.2">
      <c r="A273" s="1"/>
      <c r="B273" s="1"/>
      <c r="C273" s="1"/>
      <c r="D273" s="1"/>
      <c r="E273" s="1"/>
      <c r="F273" s="1"/>
      <c r="G273" s="1"/>
      <c r="H273" s="1"/>
      <c r="I273" s="1"/>
      <c r="J273" s="1"/>
      <c r="K273" s="1"/>
      <c r="L273" s="1"/>
      <c r="M273" s="1"/>
      <c r="N273" s="1"/>
    </row>
    <row r="274" spans="1:14" ht="15.75" customHeight="1" x14ac:dyDescent="0.2">
      <c r="A274" s="1"/>
      <c r="B274" s="1"/>
      <c r="C274" s="1"/>
      <c r="D274" s="1"/>
      <c r="E274" s="1"/>
      <c r="F274" s="1"/>
      <c r="G274" s="1"/>
      <c r="H274" s="1"/>
      <c r="I274" s="1"/>
      <c r="J274" s="1"/>
      <c r="K274" s="1"/>
      <c r="L274" s="1"/>
      <c r="M274" s="1"/>
      <c r="N274" s="1"/>
    </row>
    <row r="275" spans="1:14" ht="15.75" customHeight="1" x14ac:dyDescent="0.2">
      <c r="A275" s="1"/>
      <c r="B275" s="1"/>
      <c r="C275" s="1"/>
      <c r="D275" s="1"/>
      <c r="E275" s="1"/>
      <c r="F275" s="1"/>
      <c r="G275" s="1"/>
      <c r="H275" s="1"/>
      <c r="I275" s="1"/>
      <c r="J275" s="1"/>
      <c r="K275" s="1"/>
      <c r="L275" s="1"/>
      <c r="M275" s="1"/>
      <c r="N275" s="1"/>
    </row>
    <row r="276" spans="1:14" ht="15.75" customHeight="1" x14ac:dyDescent="0.2">
      <c r="A276" s="1"/>
      <c r="B276" s="1"/>
      <c r="C276" s="1"/>
      <c r="D276" s="1"/>
      <c r="E276" s="1"/>
      <c r="F276" s="1"/>
      <c r="G276" s="1"/>
      <c r="H276" s="1"/>
      <c r="I276" s="1"/>
      <c r="J276" s="1"/>
      <c r="K276" s="1"/>
      <c r="L276" s="1"/>
      <c r="M276" s="1"/>
      <c r="N276" s="1"/>
    </row>
    <row r="277" spans="1:14" ht="15.75" customHeight="1" x14ac:dyDescent="0.2">
      <c r="A277" s="1"/>
      <c r="B277" s="1"/>
      <c r="C277" s="1"/>
      <c r="D277" s="1"/>
      <c r="E277" s="1"/>
      <c r="F277" s="1"/>
      <c r="G277" s="1"/>
      <c r="H277" s="1"/>
      <c r="I277" s="1"/>
      <c r="J277" s="1"/>
      <c r="K277" s="1"/>
      <c r="L277" s="1"/>
      <c r="M277" s="1"/>
      <c r="N277" s="1"/>
    </row>
    <row r="278" spans="1:14" ht="15.75" customHeight="1" x14ac:dyDescent="0.2">
      <c r="A278" s="1"/>
      <c r="B278" s="1"/>
      <c r="C278" s="1"/>
      <c r="D278" s="1"/>
      <c r="E278" s="1"/>
      <c r="F278" s="1"/>
      <c r="G278" s="1"/>
      <c r="H278" s="1"/>
      <c r="I278" s="1"/>
      <c r="J278" s="1"/>
      <c r="K278" s="1"/>
      <c r="L278" s="1"/>
      <c r="M278" s="1"/>
      <c r="N278" s="1"/>
    </row>
    <row r="279" spans="1:14" ht="15.75" customHeight="1" x14ac:dyDescent="0.2">
      <c r="A279" s="1"/>
      <c r="B279" s="1"/>
      <c r="C279" s="1"/>
      <c r="D279" s="1"/>
      <c r="E279" s="1"/>
      <c r="F279" s="1"/>
      <c r="G279" s="1"/>
      <c r="H279" s="1"/>
      <c r="I279" s="1"/>
      <c r="J279" s="1"/>
      <c r="K279" s="1"/>
      <c r="L279" s="1"/>
      <c r="M279" s="1"/>
      <c r="N279" s="1"/>
    </row>
    <row r="280" spans="1:14" ht="15.75" customHeight="1" x14ac:dyDescent="0.2">
      <c r="A280" s="1"/>
      <c r="B280" s="1"/>
      <c r="C280" s="1"/>
      <c r="D280" s="1"/>
      <c r="E280" s="1"/>
      <c r="F280" s="1"/>
      <c r="G280" s="1"/>
      <c r="H280" s="1"/>
      <c r="I280" s="1"/>
      <c r="J280" s="1"/>
      <c r="K280" s="1"/>
      <c r="L280" s="1"/>
      <c r="M280" s="1"/>
      <c r="N280" s="1"/>
    </row>
    <row r="281" spans="1:14" ht="15.75" customHeight="1" x14ac:dyDescent="0.2">
      <c r="A281" s="1"/>
      <c r="B281" s="1"/>
      <c r="C281" s="1"/>
      <c r="D281" s="1"/>
      <c r="E281" s="1"/>
      <c r="F281" s="1"/>
      <c r="G281" s="1"/>
      <c r="H281" s="1"/>
      <c r="I281" s="1"/>
      <c r="J281" s="1"/>
      <c r="K281" s="1"/>
      <c r="L281" s="1"/>
      <c r="M281" s="1"/>
      <c r="N281" s="1"/>
    </row>
    <row r="282" spans="1:14" ht="15.75" customHeight="1" x14ac:dyDescent="0.2"/>
    <row r="283" spans="1:14" ht="15.75" customHeight="1" x14ac:dyDescent="0.2"/>
    <row r="284" spans="1:14" ht="15.75" customHeight="1" x14ac:dyDescent="0.2"/>
    <row r="285" spans="1:14" ht="15.75" customHeight="1" x14ac:dyDescent="0.2"/>
    <row r="286" spans="1:14" ht="15.75" customHeight="1" x14ac:dyDescent="0.2"/>
    <row r="287" spans="1:14" ht="15.75" customHeight="1" x14ac:dyDescent="0.2"/>
    <row r="288" spans="1:14"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87"/>
  </sheetPr>
  <dimension ref="A1:Q996"/>
  <sheetViews>
    <sheetView showGridLines="0" workbookViewId="0">
      <pane ySplit="4" topLeftCell="A5" activePane="bottomLeft" state="frozen"/>
      <selection pane="bottomLeft" activeCell="R2" sqref="R2"/>
    </sheetView>
  </sheetViews>
  <sheetFormatPr baseColWidth="10" defaultColWidth="11.140625" defaultRowHeight="15" customHeight="1" x14ac:dyDescent="0.2"/>
  <cols>
    <col min="1" max="1" width="14" style="6" customWidth="1"/>
    <col min="2" max="2" width="9.42578125" customWidth="1"/>
    <col min="3" max="3" width="24.85546875" customWidth="1"/>
    <col min="4" max="16" width="10.5703125" style="7" customWidth="1"/>
    <col min="17" max="17" width="9.42578125" customWidth="1"/>
    <col min="18" max="26" width="11.42578125" customWidth="1"/>
  </cols>
  <sheetData>
    <row r="1" spans="1:17" ht="27" customHeight="1" x14ac:dyDescent="0.2">
      <c r="A1" s="125"/>
      <c r="B1" s="121" t="s">
        <v>69</v>
      </c>
      <c r="C1" s="123"/>
      <c r="D1" s="123"/>
      <c r="E1" s="123"/>
      <c r="F1" s="123"/>
      <c r="G1" s="123"/>
      <c r="H1" s="123"/>
      <c r="I1" s="123"/>
      <c r="J1" s="123"/>
      <c r="K1" s="123"/>
      <c r="L1" s="123"/>
      <c r="M1" s="123"/>
      <c r="N1" s="125"/>
      <c r="O1" s="122"/>
      <c r="P1" s="123"/>
    </row>
    <row r="2" spans="1:17" ht="15.75" customHeight="1" x14ac:dyDescent="0.2">
      <c r="D2" s="11"/>
    </row>
    <row r="3" spans="1:17" s="18" customFormat="1" ht="15.75" customHeight="1" x14ac:dyDescent="0.15">
      <c r="A3" s="30"/>
      <c r="D3" s="124" t="s">
        <v>0</v>
      </c>
      <c r="E3" s="124" t="s">
        <v>0</v>
      </c>
      <c r="F3" s="124" t="s">
        <v>0</v>
      </c>
      <c r="G3" s="124" t="s">
        <v>0</v>
      </c>
      <c r="H3" s="124" t="s">
        <v>0</v>
      </c>
      <c r="I3" s="124" t="s">
        <v>0</v>
      </c>
      <c r="J3" s="124" t="s">
        <v>0</v>
      </c>
      <c r="K3" s="124" t="s">
        <v>0</v>
      </c>
      <c r="L3" s="124" t="s">
        <v>0</v>
      </c>
      <c r="M3" s="124" t="s">
        <v>0</v>
      </c>
      <c r="N3" s="124" t="s">
        <v>0</v>
      </c>
      <c r="O3" s="124" t="s">
        <v>0</v>
      </c>
      <c r="P3" s="124" t="s">
        <v>0</v>
      </c>
    </row>
    <row r="4" spans="1:17" s="18" customFormat="1" ht="15.75" customHeight="1" x14ac:dyDescent="0.15">
      <c r="A4" s="60"/>
      <c r="B4" s="61"/>
      <c r="C4" s="61"/>
      <c r="D4" s="124" t="s">
        <v>158</v>
      </c>
      <c r="E4" s="124">
        <f>About!$N$11</f>
        <v>45292</v>
      </c>
      <c r="F4" s="124">
        <f t="shared" ref="F4:P4" si="0">EOMONTH(E4,1)</f>
        <v>45351</v>
      </c>
      <c r="G4" s="124">
        <f t="shared" si="0"/>
        <v>45382</v>
      </c>
      <c r="H4" s="124">
        <f t="shared" si="0"/>
        <v>45412</v>
      </c>
      <c r="I4" s="124">
        <f t="shared" si="0"/>
        <v>45443</v>
      </c>
      <c r="J4" s="124">
        <f t="shared" si="0"/>
        <v>45473</v>
      </c>
      <c r="K4" s="124">
        <f t="shared" si="0"/>
        <v>45504</v>
      </c>
      <c r="L4" s="124">
        <f t="shared" si="0"/>
        <v>45535</v>
      </c>
      <c r="M4" s="124">
        <f t="shared" si="0"/>
        <v>45565</v>
      </c>
      <c r="N4" s="124">
        <f t="shared" si="0"/>
        <v>45596</v>
      </c>
      <c r="O4" s="124">
        <f t="shared" si="0"/>
        <v>45626</v>
      </c>
      <c r="P4" s="124">
        <f t="shared" si="0"/>
        <v>45657</v>
      </c>
      <c r="Q4" s="60"/>
    </row>
    <row r="5" spans="1:17" s="18" customFormat="1" ht="15.75" customHeight="1" x14ac:dyDescent="0.15">
      <c r="A5" s="30" t="s">
        <v>70</v>
      </c>
      <c r="D5" s="62"/>
      <c r="E5" s="26"/>
      <c r="F5" s="26"/>
      <c r="G5" s="26"/>
      <c r="H5" s="26"/>
      <c r="I5" s="26"/>
      <c r="J5" s="26"/>
      <c r="K5" s="26"/>
      <c r="L5" s="26"/>
      <c r="M5" s="26"/>
      <c r="N5" s="26"/>
      <c r="O5" s="26"/>
      <c r="P5" s="26"/>
    </row>
    <row r="6" spans="1:17" s="18" customFormat="1" ht="15.75" customHeight="1" x14ac:dyDescent="0.15">
      <c r="A6" s="30"/>
      <c r="B6" s="18" t="s">
        <v>71</v>
      </c>
      <c r="D6" s="62"/>
      <c r="E6" s="26"/>
      <c r="F6" s="26"/>
      <c r="G6" s="26"/>
      <c r="H6" s="26"/>
      <c r="I6" s="26"/>
      <c r="J6" s="26"/>
      <c r="K6" s="26"/>
      <c r="L6" s="26"/>
      <c r="M6" s="26"/>
      <c r="N6" s="26"/>
      <c r="O6" s="26"/>
      <c r="P6" s="26"/>
    </row>
    <row r="7" spans="1:17" s="18" customFormat="1" ht="15.75" customHeight="1" x14ac:dyDescent="0.15">
      <c r="A7" s="30"/>
      <c r="C7" s="18" t="s">
        <v>72</v>
      </c>
      <c r="D7" s="63">
        <v>10000</v>
      </c>
      <c r="E7" s="26">
        <f>'Cash Flow Statement'!C38</f>
        <v>36255.693499999936</v>
      </c>
      <c r="F7" s="26">
        <f>'Cash Flow Statement'!D38</f>
        <v>66258.62132700003</v>
      </c>
      <c r="G7" s="26">
        <f>'Cash Flow Statement'!E38</f>
        <v>98581.303889721428</v>
      </c>
      <c r="H7" s="26">
        <f>'Cash Flow Statement'!F38</f>
        <v>141170.84813486799</v>
      </c>
      <c r="I7" s="26">
        <f>'Cash Flow Statement'!G38</f>
        <v>181647.42395347534</v>
      </c>
      <c r="J7" s="26">
        <f>'Cash Flow Statement'!H38</f>
        <v>211970.99129980119</v>
      </c>
      <c r="K7" s="26">
        <f>'Cash Flow Statement'!I38</f>
        <v>250421.2159089247</v>
      </c>
      <c r="L7" s="26">
        <f>'Cash Flow Statement'!J38</f>
        <v>291114.53284160292</v>
      </c>
      <c r="M7" s="26">
        <f>'Cash Flow Statement'!K38</f>
        <v>337045.81280967832</v>
      </c>
      <c r="N7" s="26">
        <f>'Cash Flow Statement'!L38</f>
        <v>381169.79980886122</v>
      </c>
      <c r="O7" s="26">
        <f>'Cash Flow Statement'!M38</f>
        <v>433953.99492010154</v>
      </c>
      <c r="P7" s="26">
        <f>'Cash Flow Statement'!N38</f>
        <v>488815.39767477859</v>
      </c>
    </row>
    <row r="8" spans="1:17" s="18" customFormat="1" ht="15.75" customHeight="1" x14ac:dyDescent="0.15">
      <c r="A8" s="30"/>
      <c r="C8" s="30" t="s">
        <v>73</v>
      </c>
      <c r="D8" s="64">
        <f t="shared" ref="D8:P8" si="1">SUBTOTAL(9,D7)</f>
        <v>10000</v>
      </c>
      <c r="E8" s="65">
        <f t="shared" si="1"/>
        <v>36255.693499999936</v>
      </c>
      <c r="F8" s="65">
        <f t="shared" si="1"/>
        <v>66258.62132700003</v>
      </c>
      <c r="G8" s="65">
        <f t="shared" si="1"/>
        <v>98581.303889721428</v>
      </c>
      <c r="H8" s="65">
        <f t="shared" si="1"/>
        <v>141170.84813486799</v>
      </c>
      <c r="I8" s="65">
        <f t="shared" si="1"/>
        <v>181647.42395347534</v>
      </c>
      <c r="J8" s="65">
        <f t="shared" si="1"/>
        <v>211970.99129980119</v>
      </c>
      <c r="K8" s="65">
        <f t="shared" si="1"/>
        <v>250421.2159089247</v>
      </c>
      <c r="L8" s="65">
        <f t="shared" si="1"/>
        <v>291114.53284160292</v>
      </c>
      <c r="M8" s="65">
        <f t="shared" si="1"/>
        <v>337045.81280967832</v>
      </c>
      <c r="N8" s="65">
        <f t="shared" si="1"/>
        <v>381169.79980886122</v>
      </c>
      <c r="O8" s="65">
        <f t="shared" si="1"/>
        <v>433953.99492010154</v>
      </c>
      <c r="P8" s="65">
        <f t="shared" si="1"/>
        <v>488815.39767477859</v>
      </c>
    </row>
    <row r="9" spans="1:17" s="18" customFormat="1" ht="15.75" customHeight="1" x14ac:dyDescent="0.15">
      <c r="A9" s="30"/>
      <c r="B9" s="18" t="s">
        <v>74</v>
      </c>
      <c r="D9" s="62"/>
      <c r="E9" s="26"/>
      <c r="F9" s="26"/>
      <c r="G9" s="26"/>
      <c r="H9" s="26"/>
      <c r="I9" s="26"/>
      <c r="J9" s="26"/>
      <c r="K9" s="26"/>
      <c r="L9" s="26"/>
      <c r="M9" s="26"/>
      <c r="N9" s="26"/>
      <c r="O9" s="26"/>
      <c r="P9" s="26"/>
    </row>
    <row r="10" spans="1:17" s="18" customFormat="1" ht="15.75" customHeight="1" x14ac:dyDescent="0.15">
      <c r="A10" s="30"/>
      <c r="C10" s="18" t="s">
        <v>75</v>
      </c>
      <c r="D10" s="63">
        <v>5000</v>
      </c>
      <c r="E10" s="24">
        <v>4000</v>
      </c>
      <c r="F10" s="24">
        <v>3000</v>
      </c>
      <c r="G10" s="24">
        <v>5000</v>
      </c>
      <c r="H10" s="24">
        <v>6500</v>
      </c>
      <c r="I10" s="24">
        <v>2000</v>
      </c>
      <c r="J10" s="24">
        <v>6200</v>
      </c>
      <c r="K10" s="24">
        <v>5500</v>
      </c>
      <c r="L10" s="24">
        <v>6700</v>
      </c>
      <c r="M10" s="24">
        <v>5600</v>
      </c>
      <c r="N10" s="24">
        <v>6200</v>
      </c>
      <c r="O10" s="24">
        <v>3400</v>
      </c>
      <c r="P10" s="24">
        <v>6200</v>
      </c>
    </row>
    <row r="11" spans="1:17" s="18" customFormat="1" ht="15.75" customHeight="1" x14ac:dyDescent="0.15">
      <c r="A11" s="30"/>
      <c r="C11" s="30" t="s">
        <v>76</v>
      </c>
      <c r="D11" s="64">
        <f t="shared" ref="D11:P11" si="2">SUBTOTAL(9, D10)</f>
        <v>5000</v>
      </c>
      <c r="E11" s="65">
        <f t="shared" si="2"/>
        <v>4000</v>
      </c>
      <c r="F11" s="65">
        <f t="shared" si="2"/>
        <v>3000</v>
      </c>
      <c r="G11" s="65">
        <f t="shared" si="2"/>
        <v>5000</v>
      </c>
      <c r="H11" s="65">
        <f t="shared" si="2"/>
        <v>6500</v>
      </c>
      <c r="I11" s="65">
        <f t="shared" si="2"/>
        <v>2000</v>
      </c>
      <c r="J11" s="65">
        <f t="shared" si="2"/>
        <v>6200</v>
      </c>
      <c r="K11" s="65">
        <f t="shared" si="2"/>
        <v>5500</v>
      </c>
      <c r="L11" s="65">
        <f t="shared" si="2"/>
        <v>6700</v>
      </c>
      <c r="M11" s="65">
        <f t="shared" si="2"/>
        <v>5600</v>
      </c>
      <c r="N11" s="65">
        <f t="shared" si="2"/>
        <v>6200</v>
      </c>
      <c r="O11" s="65">
        <f t="shared" si="2"/>
        <v>3400</v>
      </c>
      <c r="P11" s="65">
        <f t="shared" si="2"/>
        <v>6200</v>
      </c>
    </row>
    <row r="12" spans="1:17" s="18" customFormat="1" ht="15.75" customHeight="1" x14ac:dyDescent="0.15">
      <c r="A12" s="30"/>
      <c r="B12" s="18" t="s">
        <v>77</v>
      </c>
      <c r="D12" s="62"/>
      <c r="E12" s="26"/>
      <c r="F12" s="26"/>
      <c r="G12" s="26"/>
      <c r="H12" s="26"/>
      <c r="I12" s="26"/>
      <c r="J12" s="26"/>
      <c r="K12" s="26"/>
      <c r="L12" s="26"/>
      <c r="M12" s="26"/>
      <c r="N12" s="26"/>
      <c r="O12" s="26"/>
      <c r="P12" s="26"/>
      <c r="Q12" s="19"/>
    </row>
    <row r="13" spans="1:17" s="18" customFormat="1" ht="15.75" customHeight="1" x14ac:dyDescent="0.15">
      <c r="A13" s="30"/>
      <c r="C13" s="18" t="s">
        <v>78</v>
      </c>
      <c r="D13" s="63">
        <v>5000</v>
      </c>
      <c r="E13" s="24">
        <v>6000</v>
      </c>
      <c r="F13" s="24">
        <v>7000</v>
      </c>
      <c r="G13" s="24">
        <v>8600</v>
      </c>
      <c r="H13" s="24">
        <v>3400</v>
      </c>
      <c r="I13" s="24">
        <v>3800</v>
      </c>
      <c r="J13" s="24">
        <v>7000</v>
      </c>
      <c r="K13" s="24">
        <v>6000</v>
      </c>
      <c r="L13" s="24">
        <v>5500</v>
      </c>
      <c r="M13" s="24">
        <v>3700</v>
      </c>
      <c r="N13" s="24">
        <v>7000</v>
      </c>
      <c r="O13" s="24">
        <v>5000</v>
      </c>
      <c r="P13" s="24">
        <v>4000</v>
      </c>
    </row>
    <row r="14" spans="1:17" s="18" customFormat="1" ht="15.75" customHeight="1" x14ac:dyDescent="0.15">
      <c r="A14" s="30"/>
      <c r="C14" s="30" t="s">
        <v>79</v>
      </c>
      <c r="D14" s="64">
        <f t="shared" ref="D14:P14" si="3">SUBTOTAL(9, D13)</f>
        <v>5000</v>
      </c>
      <c r="E14" s="65">
        <f t="shared" si="3"/>
        <v>6000</v>
      </c>
      <c r="F14" s="65">
        <f t="shared" si="3"/>
        <v>7000</v>
      </c>
      <c r="G14" s="65">
        <f t="shared" si="3"/>
        <v>8600</v>
      </c>
      <c r="H14" s="65">
        <f t="shared" si="3"/>
        <v>3400</v>
      </c>
      <c r="I14" s="65">
        <f t="shared" si="3"/>
        <v>3800</v>
      </c>
      <c r="J14" s="65">
        <f t="shared" si="3"/>
        <v>7000</v>
      </c>
      <c r="K14" s="65">
        <f t="shared" si="3"/>
        <v>6000</v>
      </c>
      <c r="L14" s="65">
        <f t="shared" si="3"/>
        <v>5500</v>
      </c>
      <c r="M14" s="65">
        <f t="shared" si="3"/>
        <v>3700</v>
      </c>
      <c r="N14" s="65">
        <f t="shared" si="3"/>
        <v>7000</v>
      </c>
      <c r="O14" s="65">
        <f t="shared" si="3"/>
        <v>5000</v>
      </c>
      <c r="P14" s="65">
        <f t="shared" si="3"/>
        <v>4000</v>
      </c>
    </row>
    <row r="15" spans="1:17" s="18" customFormat="1" ht="15.75" customHeight="1" x14ac:dyDescent="0.15">
      <c r="A15" s="30"/>
      <c r="B15" s="18" t="s">
        <v>80</v>
      </c>
      <c r="D15" s="62"/>
      <c r="E15" s="26"/>
      <c r="F15" s="26"/>
      <c r="G15" s="26"/>
      <c r="H15" s="26"/>
      <c r="I15" s="26"/>
      <c r="J15" s="26"/>
      <c r="K15" s="26"/>
      <c r="L15" s="26"/>
      <c r="M15" s="26"/>
      <c r="N15" s="26"/>
      <c r="O15" s="26"/>
      <c r="P15" s="26"/>
    </row>
    <row r="16" spans="1:17" s="18" customFormat="1" ht="15.75" customHeight="1" x14ac:dyDescent="0.15">
      <c r="A16" s="30"/>
      <c r="C16" s="18" t="s">
        <v>81</v>
      </c>
      <c r="D16" s="63">
        <v>1000</v>
      </c>
      <c r="E16" s="24">
        <v>1000</v>
      </c>
      <c r="F16" s="24">
        <v>1012.3</v>
      </c>
      <c r="G16" s="24">
        <v>1024.7512899999999</v>
      </c>
      <c r="H16" s="24">
        <v>1037.3557308670001</v>
      </c>
      <c r="I16" s="24">
        <v>1050.1152063566642</v>
      </c>
      <c r="J16" s="24">
        <v>1063.0316233948511</v>
      </c>
      <c r="K16" s="24">
        <v>1076.1069123626078</v>
      </c>
      <c r="L16" s="24">
        <v>1089.3430273846677</v>
      </c>
      <c r="M16" s="24">
        <v>1102.7419466214992</v>
      </c>
      <c r="N16" s="24">
        <v>1116.3056725649435</v>
      </c>
      <c r="O16" s="24">
        <v>1130.0362323374925</v>
      </c>
      <c r="P16" s="24">
        <v>1143.9356779952434</v>
      </c>
    </row>
    <row r="17" spans="1:16" s="18" customFormat="1" ht="15.75" customHeight="1" x14ac:dyDescent="0.15">
      <c r="A17" s="30"/>
      <c r="C17" s="18" t="s">
        <v>82</v>
      </c>
      <c r="D17" s="63">
        <v>2000</v>
      </c>
      <c r="E17" s="24">
        <v>2000</v>
      </c>
      <c r="F17" s="24">
        <v>1979.98</v>
      </c>
      <c r="G17" s="24">
        <v>1960.1604002000001</v>
      </c>
      <c r="H17" s="24">
        <v>1940.5391945939982</v>
      </c>
      <c r="I17" s="24">
        <v>1921.1143972561124</v>
      </c>
      <c r="J17" s="24">
        <v>1901.8840421395789</v>
      </c>
      <c r="K17" s="24">
        <v>1882.8461828777615</v>
      </c>
      <c r="L17" s="24">
        <v>1863.9988925871553</v>
      </c>
      <c r="M17" s="24">
        <v>1845.3402636723579</v>
      </c>
      <c r="N17" s="24">
        <v>1826.8684076329978</v>
      </c>
      <c r="O17" s="24">
        <v>1808.5814548725916</v>
      </c>
      <c r="P17" s="24">
        <v>1790.4775545093171</v>
      </c>
    </row>
    <row r="18" spans="1:16" s="18" customFormat="1" ht="15.75" customHeight="1" x14ac:dyDescent="0.15">
      <c r="A18" s="30"/>
      <c r="C18" s="18" t="s">
        <v>83</v>
      </c>
      <c r="D18" s="63">
        <v>1000</v>
      </c>
      <c r="E18" s="24">
        <v>1500</v>
      </c>
      <c r="F18" s="24">
        <v>1484.9999999999998</v>
      </c>
      <c r="G18" s="24">
        <v>1470.1499999999999</v>
      </c>
      <c r="H18" s="24">
        <v>1455.4485</v>
      </c>
      <c r="I18" s="24">
        <v>1440.8940149999999</v>
      </c>
      <c r="J18" s="24">
        <v>1426.4850748499998</v>
      </c>
      <c r="K18" s="24">
        <v>1412.2202241014998</v>
      </c>
      <c r="L18" s="24">
        <v>1398.0980218604848</v>
      </c>
      <c r="M18" s="24">
        <v>1384.11704164188</v>
      </c>
      <c r="N18" s="24">
        <v>1370.2758712254613</v>
      </c>
      <c r="O18" s="24">
        <v>1356.5731125132065</v>
      </c>
      <c r="P18" s="24">
        <v>1343.0073813880745</v>
      </c>
    </row>
    <row r="19" spans="1:16" s="18" customFormat="1" ht="15.75" customHeight="1" x14ac:dyDescent="0.15">
      <c r="A19" s="30"/>
      <c r="C19" s="18" t="s">
        <v>84</v>
      </c>
      <c r="D19" s="63">
        <v>1000</v>
      </c>
      <c r="E19" s="24">
        <v>1250</v>
      </c>
      <c r="F19" s="24">
        <v>1256.2499999999998</v>
      </c>
      <c r="G19" s="24">
        <v>1262.5312499999998</v>
      </c>
      <c r="H19" s="24">
        <v>1268.8439062499995</v>
      </c>
      <c r="I19" s="24">
        <v>1275.1881257812495</v>
      </c>
      <c r="J19" s="24">
        <v>1281.5640664101554</v>
      </c>
      <c r="K19" s="24">
        <v>1287.9718867422062</v>
      </c>
      <c r="L19" s="24">
        <v>1294.411746175917</v>
      </c>
      <c r="M19" s="24">
        <v>1300.8838049067965</v>
      </c>
      <c r="N19" s="24">
        <v>1307.3882239313305</v>
      </c>
      <c r="O19" s="24">
        <v>1313.9251650509868</v>
      </c>
      <c r="P19" s="24">
        <v>1320.4947908762417</v>
      </c>
    </row>
    <row r="20" spans="1:16" s="18" customFormat="1" ht="15.75" customHeight="1" x14ac:dyDescent="0.15">
      <c r="A20" s="30"/>
      <c r="C20" s="18" t="s">
        <v>80</v>
      </c>
      <c r="D20" s="63">
        <v>1000</v>
      </c>
      <c r="E20" s="24">
        <v>1100</v>
      </c>
      <c r="F20" s="24">
        <v>1137.4000000000001</v>
      </c>
      <c r="G20" s="24">
        <v>1176.0716000000002</v>
      </c>
      <c r="H20" s="24">
        <v>1216.0580344000002</v>
      </c>
      <c r="I20" s="24">
        <v>1257.4040075696003</v>
      </c>
      <c r="J20" s="24">
        <v>1300.1557438269667</v>
      </c>
      <c r="K20" s="24">
        <v>1344.3610391170835</v>
      </c>
      <c r="L20" s="24">
        <v>1390.0693144470645</v>
      </c>
      <c r="M20" s="24">
        <v>1437.3316711382647</v>
      </c>
      <c r="N20" s="24">
        <v>1486.2009479569658</v>
      </c>
      <c r="O20" s="24">
        <v>1536.7317801875026</v>
      </c>
      <c r="P20" s="24">
        <v>1588.9806607138778</v>
      </c>
    </row>
    <row r="21" spans="1:16" s="18" customFormat="1" ht="15.75" customHeight="1" x14ac:dyDescent="0.15">
      <c r="A21" s="30"/>
      <c r="C21" s="30" t="s">
        <v>85</v>
      </c>
      <c r="D21" s="64">
        <f t="shared" ref="D21:P21" si="4">SUBTOTAL(9,D16:D20)</f>
        <v>6000</v>
      </c>
      <c r="E21" s="65">
        <f t="shared" si="4"/>
        <v>6850</v>
      </c>
      <c r="F21" s="65">
        <f t="shared" si="4"/>
        <v>6870.93</v>
      </c>
      <c r="G21" s="65">
        <f t="shared" si="4"/>
        <v>6893.6645402000004</v>
      </c>
      <c r="H21" s="65">
        <f t="shared" si="4"/>
        <v>6918.2453661109976</v>
      </c>
      <c r="I21" s="65">
        <f t="shared" si="4"/>
        <v>6944.7157519636257</v>
      </c>
      <c r="J21" s="65">
        <f t="shared" si="4"/>
        <v>6973.120550621552</v>
      </c>
      <c r="K21" s="65">
        <f t="shared" si="4"/>
        <v>7003.5062452011589</v>
      </c>
      <c r="L21" s="65">
        <f t="shared" si="4"/>
        <v>7035.9210024552885</v>
      </c>
      <c r="M21" s="65">
        <f t="shared" si="4"/>
        <v>7070.4147279807985</v>
      </c>
      <c r="N21" s="65">
        <f t="shared" si="4"/>
        <v>7107.0391233116998</v>
      </c>
      <c r="O21" s="65">
        <f t="shared" si="4"/>
        <v>7145.8477449617794</v>
      </c>
      <c r="P21" s="65">
        <f t="shared" si="4"/>
        <v>7186.8960654827542</v>
      </c>
    </row>
    <row r="22" spans="1:16" s="18" customFormat="1" ht="15.75" customHeight="1" x14ac:dyDescent="0.15">
      <c r="A22" s="30"/>
      <c r="D22" s="62"/>
      <c r="E22" s="26"/>
      <c r="F22" s="26"/>
      <c r="G22" s="26"/>
      <c r="H22" s="26"/>
      <c r="I22" s="26"/>
      <c r="J22" s="26"/>
      <c r="K22" s="26"/>
      <c r="L22" s="26"/>
      <c r="M22" s="26"/>
      <c r="N22" s="26"/>
      <c r="O22" s="26"/>
      <c r="P22" s="26"/>
    </row>
    <row r="23" spans="1:16" s="30" customFormat="1" ht="15.75" customHeight="1" x14ac:dyDescent="0.15">
      <c r="B23" s="30" t="s">
        <v>86</v>
      </c>
      <c r="D23" s="37">
        <f t="shared" ref="D23:P23" si="5">SUBTOTAL(9,D6:D22)</f>
        <v>26000</v>
      </c>
      <c r="E23" s="28">
        <f t="shared" si="5"/>
        <v>53105.693499999936</v>
      </c>
      <c r="F23" s="28">
        <f t="shared" si="5"/>
        <v>83129.551327000023</v>
      </c>
      <c r="G23" s="28">
        <f t="shared" si="5"/>
        <v>119074.96842992141</v>
      </c>
      <c r="H23" s="28">
        <f t="shared" si="5"/>
        <v>157989.09350097898</v>
      </c>
      <c r="I23" s="28">
        <f t="shared" si="5"/>
        <v>194392.13970543895</v>
      </c>
      <c r="J23" s="28">
        <f t="shared" si="5"/>
        <v>232144.11185042272</v>
      </c>
      <c r="K23" s="28">
        <f t="shared" si="5"/>
        <v>268924.72215412592</v>
      </c>
      <c r="L23" s="28">
        <f t="shared" si="5"/>
        <v>310350.45384405815</v>
      </c>
      <c r="M23" s="28">
        <f t="shared" si="5"/>
        <v>353416.22753765911</v>
      </c>
      <c r="N23" s="28">
        <f t="shared" si="5"/>
        <v>401476.83893217286</v>
      </c>
      <c r="O23" s="28">
        <f t="shared" si="5"/>
        <v>449499.84266506339</v>
      </c>
      <c r="P23" s="28">
        <f t="shared" si="5"/>
        <v>506202.29374026135</v>
      </c>
    </row>
    <row r="24" spans="1:16" s="18" customFormat="1" ht="15.75" customHeight="1" x14ac:dyDescent="0.15">
      <c r="A24" s="30"/>
      <c r="C24" s="66" t="s">
        <v>87</v>
      </c>
      <c r="D24" s="67">
        <f t="shared" ref="D24:P24" si="6">(D8+D11+D14+D21)-D23</f>
        <v>0</v>
      </c>
      <c r="E24" s="67">
        <f t="shared" si="6"/>
        <v>0</v>
      </c>
      <c r="F24" s="67">
        <f t="shared" si="6"/>
        <v>0</v>
      </c>
      <c r="G24" s="67">
        <f t="shared" si="6"/>
        <v>0</v>
      </c>
      <c r="H24" s="67">
        <f t="shared" si="6"/>
        <v>0</v>
      </c>
      <c r="I24" s="67">
        <f t="shared" si="6"/>
        <v>0</v>
      </c>
      <c r="J24" s="67">
        <f t="shared" si="6"/>
        <v>0</v>
      </c>
      <c r="K24" s="67">
        <f t="shared" si="6"/>
        <v>0</v>
      </c>
      <c r="L24" s="67">
        <f t="shared" si="6"/>
        <v>0</v>
      </c>
      <c r="M24" s="67">
        <f t="shared" si="6"/>
        <v>0</v>
      </c>
      <c r="N24" s="67">
        <f t="shared" si="6"/>
        <v>0</v>
      </c>
      <c r="O24" s="67">
        <f t="shared" si="6"/>
        <v>0</v>
      </c>
      <c r="P24" s="67">
        <f t="shared" si="6"/>
        <v>0</v>
      </c>
    </row>
    <row r="25" spans="1:16" s="18" customFormat="1" ht="15.75" customHeight="1" x14ac:dyDescent="0.15">
      <c r="A25" s="30" t="s">
        <v>88</v>
      </c>
      <c r="D25" s="62"/>
      <c r="E25" s="26"/>
      <c r="F25" s="26"/>
      <c r="G25" s="26"/>
      <c r="H25" s="26"/>
      <c r="I25" s="26"/>
      <c r="J25" s="26"/>
      <c r="K25" s="26"/>
      <c r="L25" s="26"/>
      <c r="M25" s="26"/>
      <c r="N25" s="26"/>
      <c r="O25" s="26"/>
      <c r="P25" s="26"/>
    </row>
    <row r="26" spans="1:16" s="18" customFormat="1" ht="15.75" customHeight="1" x14ac:dyDescent="0.15">
      <c r="A26" s="30"/>
      <c r="B26" s="18" t="s">
        <v>89</v>
      </c>
      <c r="D26" s="62"/>
      <c r="E26" s="26"/>
      <c r="F26" s="26"/>
      <c r="G26" s="26"/>
      <c r="H26" s="26"/>
      <c r="I26" s="26"/>
      <c r="J26" s="26"/>
      <c r="K26" s="26"/>
      <c r="L26" s="26"/>
      <c r="M26" s="26"/>
      <c r="N26" s="26"/>
      <c r="O26" s="26"/>
      <c r="P26" s="26"/>
    </row>
    <row r="27" spans="1:16" s="18" customFormat="1" ht="15.75" customHeight="1" x14ac:dyDescent="0.15">
      <c r="A27" s="30"/>
      <c r="C27" s="18" t="s">
        <v>90</v>
      </c>
      <c r="D27" s="62">
        <v>0</v>
      </c>
      <c r="E27" s="26">
        <f>D27-'Income Statement'!B72</f>
        <v>-120</v>
      </c>
      <c r="F27" s="26">
        <f>E27-'Income Statement'!C72</f>
        <v>-240</v>
      </c>
      <c r="G27" s="26">
        <f>F27-'Income Statement'!D72</f>
        <v>-360</v>
      </c>
      <c r="H27" s="26">
        <f>G27-'Income Statement'!E72</f>
        <v>-480</v>
      </c>
      <c r="I27" s="26">
        <f>H27-'Income Statement'!F72</f>
        <v>-600</v>
      </c>
      <c r="J27" s="26">
        <f>I27-'Income Statement'!G72</f>
        <v>-720</v>
      </c>
      <c r="K27" s="26">
        <f>J27-'Income Statement'!H72</f>
        <v>-840</v>
      </c>
      <c r="L27" s="26">
        <f>K27-'Income Statement'!I72</f>
        <v>-960</v>
      </c>
      <c r="M27" s="26">
        <f>L27-'Income Statement'!J72</f>
        <v>-1080</v>
      </c>
      <c r="N27" s="26">
        <f>M27-'Income Statement'!K72</f>
        <v>-1200</v>
      </c>
      <c r="O27" s="26">
        <f>N27-'Income Statement'!L72</f>
        <v>-1320</v>
      </c>
      <c r="P27" s="26">
        <f>O27-'Income Statement'!M72</f>
        <v>-1440</v>
      </c>
    </row>
    <row r="28" spans="1:16" s="18" customFormat="1" ht="15.75" customHeight="1" x14ac:dyDescent="0.15">
      <c r="A28" s="30"/>
      <c r="C28" s="18" t="s">
        <v>91</v>
      </c>
      <c r="D28" s="62">
        <v>0</v>
      </c>
      <c r="E28" s="26">
        <f>D28-'Income Statement'!B73</f>
        <v>-100</v>
      </c>
      <c r="F28" s="26">
        <f>E28-'Income Statement'!C73</f>
        <v>-200</v>
      </c>
      <c r="G28" s="26">
        <f>F28-'Income Statement'!D73</f>
        <v>-300</v>
      </c>
      <c r="H28" s="26">
        <f>G28-'Income Statement'!E73</f>
        <v>-400</v>
      </c>
      <c r="I28" s="26">
        <f>H28-'Income Statement'!F73</f>
        <v>-500</v>
      </c>
      <c r="J28" s="26">
        <f>I28-'Income Statement'!G73</f>
        <v>-600</v>
      </c>
      <c r="K28" s="26">
        <f>J28-'Income Statement'!H73</f>
        <v>-700</v>
      </c>
      <c r="L28" s="26">
        <f>K28-'Income Statement'!I73</f>
        <v>-800</v>
      </c>
      <c r="M28" s="26">
        <f>L28-'Income Statement'!J73</f>
        <v>-900</v>
      </c>
      <c r="N28" s="26">
        <f>M28-'Income Statement'!K73</f>
        <v>-1000</v>
      </c>
      <c r="O28" s="26">
        <f>N28-'Income Statement'!L73</f>
        <v>-1100</v>
      </c>
      <c r="P28" s="26">
        <f>O28-'Income Statement'!M73</f>
        <v>-1200</v>
      </c>
    </row>
    <row r="29" spans="1:16" s="18" customFormat="1" ht="15.75" customHeight="1" x14ac:dyDescent="0.15">
      <c r="A29" s="30"/>
      <c r="B29" s="18" t="s">
        <v>92</v>
      </c>
      <c r="D29" s="62"/>
      <c r="E29" s="26"/>
      <c r="F29" s="26"/>
      <c r="G29" s="26"/>
      <c r="H29" s="26"/>
      <c r="I29" s="26"/>
      <c r="J29" s="26"/>
      <c r="K29" s="26"/>
      <c r="L29" s="26"/>
      <c r="M29" s="26"/>
      <c r="N29" s="26"/>
      <c r="O29" s="26"/>
      <c r="P29" s="26"/>
    </row>
    <row r="30" spans="1:16" s="18" customFormat="1" ht="15.75" customHeight="1" x14ac:dyDescent="0.15">
      <c r="A30" s="30"/>
      <c r="C30" s="18" t="s">
        <v>93</v>
      </c>
      <c r="D30" s="24">
        <v>50000</v>
      </c>
      <c r="E30" s="24">
        <v>50000</v>
      </c>
      <c r="F30" s="24">
        <v>50000</v>
      </c>
      <c r="G30" s="24">
        <v>50000</v>
      </c>
      <c r="H30" s="24">
        <v>50000</v>
      </c>
      <c r="I30" s="24">
        <v>50000</v>
      </c>
      <c r="J30" s="24">
        <v>50000</v>
      </c>
      <c r="K30" s="24">
        <v>50000</v>
      </c>
      <c r="L30" s="24">
        <v>50000</v>
      </c>
      <c r="M30" s="24">
        <v>50000</v>
      </c>
      <c r="N30" s="24">
        <v>50000</v>
      </c>
      <c r="O30" s="24">
        <v>50000</v>
      </c>
      <c r="P30" s="24">
        <v>50000</v>
      </c>
    </row>
    <row r="31" spans="1:16" s="18" customFormat="1" ht="15.75" customHeight="1" x14ac:dyDescent="0.15">
      <c r="A31" s="30"/>
      <c r="C31" s="18" t="s">
        <v>94</v>
      </c>
      <c r="D31" s="24">
        <v>30000</v>
      </c>
      <c r="E31" s="24">
        <v>30000</v>
      </c>
      <c r="F31" s="24">
        <f t="shared" ref="F31:P31" si="7">E31</f>
        <v>30000</v>
      </c>
      <c r="G31" s="24">
        <f t="shared" si="7"/>
        <v>30000</v>
      </c>
      <c r="H31" s="24">
        <f t="shared" si="7"/>
        <v>30000</v>
      </c>
      <c r="I31" s="24">
        <f t="shared" si="7"/>
        <v>30000</v>
      </c>
      <c r="J31" s="24">
        <f t="shared" si="7"/>
        <v>30000</v>
      </c>
      <c r="K31" s="24">
        <f t="shared" si="7"/>
        <v>30000</v>
      </c>
      <c r="L31" s="24">
        <f t="shared" si="7"/>
        <v>30000</v>
      </c>
      <c r="M31" s="24">
        <f t="shared" si="7"/>
        <v>30000</v>
      </c>
      <c r="N31" s="24">
        <f t="shared" si="7"/>
        <v>30000</v>
      </c>
      <c r="O31" s="24">
        <f t="shared" si="7"/>
        <v>30000</v>
      </c>
      <c r="P31" s="24">
        <f t="shared" si="7"/>
        <v>30000</v>
      </c>
    </row>
    <row r="32" spans="1:16" s="18" customFormat="1" ht="15.75" customHeight="1" x14ac:dyDescent="0.15">
      <c r="A32" s="30"/>
      <c r="C32" s="18" t="s">
        <v>95</v>
      </c>
      <c r="D32" s="24">
        <v>100000</v>
      </c>
      <c r="E32" s="24">
        <v>100000</v>
      </c>
      <c r="F32" s="24">
        <f t="shared" ref="F32:P32" si="8">E32</f>
        <v>100000</v>
      </c>
      <c r="G32" s="24">
        <f t="shared" si="8"/>
        <v>100000</v>
      </c>
      <c r="H32" s="24">
        <f t="shared" si="8"/>
        <v>100000</v>
      </c>
      <c r="I32" s="24">
        <f t="shared" si="8"/>
        <v>100000</v>
      </c>
      <c r="J32" s="24">
        <f t="shared" si="8"/>
        <v>100000</v>
      </c>
      <c r="K32" s="24">
        <f t="shared" si="8"/>
        <v>100000</v>
      </c>
      <c r="L32" s="24">
        <f t="shared" si="8"/>
        <v>100000</v>
      </c>
      <c r="M32" s="24">
        <f t="shared" si="8"/>
        <v>100000</v>
      </c>
      <c r="N32" s="24">
        <f t="shared" si="8"/>
        <v>100000</v>
      </c>
      <c r="O32" s="24">
        <f t="shared" si="8"/>
        <v>100000</v>
      </c>
      <c r="P32" s="24">
        <f t="shared" si="8"/>
        <v>100000</v>
      </c>
    </row>
    <row r="33" spans="1:17" s="18" customFormat="1" ht="15.75" customHeight="1" x14ac:dyDescent="0.15">
      <c r="A33" s="30"/>
      <c r="C33" s="18" t="s">
        <v>96</v>
      </c>
      <c r="D33" s="24">
        <v>25000</v>
      </c>
      <c r="E33" s="24">
        <v>25000</v>
      </c>
      <c r="F33" s="24">
        <v>25000</v>
      </c>
      <c r="G33" s="24">
        <v>25000</v>
      </c>
      <c r="H33" s="24">
        <v>25000</v>
      </c>
      <c r="I33" s="24">
        <v>25000</v>
      </c>
      <c r="J33" s="24">
        <v>25000</v>
      </c>
      <c r="K33" s="24">
        <v>25000</v>
      </c>
      <c r="L33" s="24">
        <v>25000</v>
      </c>
      <c r="M33" s="24">
        <v>25000</v>
      </c>
      <c r="N33" s="24">
        <v>25000</v>
      </c>
      <c r="O33" s="24">
        <v>25000</v>
      </c>
      <c r="P33" s="24">
        <v>25000</v>
      </c>
    </row>
    <row r="34" spans="1:17" s="18" customFormat="1" ht="15.75" customHeight="1" x14ac:dyDescent="0.15">
      <c r="A34" s="30"/>
      <c r="B34" s="30" t="s">
        <v>97</v>
      </c>
      <c r="D34" s="64">
        <f t="shared" ref="D34:P34" si="9">SUBTOTAL(9,D27:D33)</f>
        <v>205000</v>
      </c>
      <c r="E34" s="65">
        <f t="shared" si="9"/>
        <v>204780</v>
      </c>
      <c r="F34" s="65">
        <f t="shared" si="9"/>
        <v>204560</v>
      </c>
      <c r="G34" s="65">
        <f t="shared" si="9"/>
        <v>204340</v>
      </c>
      <c r="H34" s="65">
        <f t="shared" si="9"/>
        <v>204120</v>
      </c>
      <c r="I34" s="65">
        <f t="shared" si="9"/>
        <v>203900</v>
      </c>
      <c r="J34" s="65">
        <f t="shared" si="9"/>
        <v>203680</v>
      </c>
      <c r="K34" s="65">
        <f t="shared" si="9"/>
        <v>203460</v>
      </c>
      <c r="L34" s="65">
        <f t="shared" si="9"/>
        <v>203240</v>
      </c>
      <c r="M34" s="65">
        <f t="shared" si="9"/>
        <v>203020</v>
      </c>
      <c r="N34" s="65">
        <f t="shared" si="9"/>
        <v>202800</v>
      </c>
      <c r="O34" s="65">
        <f t="shared" si="9"/>
        <v>202580</v>
      </c>
      <c r="P34" s="65">
        <f t="shared" si="9"/>
        <v>202360</v>
      </c>
    </row>
    <row r="35" spans="1:17" s="18" customFormat="1" ht="15.75" customHeight="1" x14ac:dyDescent="0.15">
      <c r="A35" s="30"/>
      <c r="D35" s="62"/>
      <c r="E35" s="26"/>
      <c r="F35" s="26"/>
      <c r="G35" s="26"/>
      <c r="H35" s="26"/>
      <c r="I35" s="26"/>
      <c r="J35" s="26"/>
      <c r="K35" s="26"/>
      <c r="L35" s="26"/>
      <c r="M35" s="26"/>
      <c r="N35" s="26"/>
      <c r="O35" s="26"/>
      <c r="P35" s="26"/>
    </row>
    <row r="36" spans="1:17" s="18" customFormat="1" ht="15.75" customHeight="1" x14ac:dyDescent="0.15">
      <c r="A36" s="68" t="s">
        <v>98</v>
      </c>
      <c r="B36" s="68"/>
      <c r="C36" s="68"/>
      <c r="D36" s="69">
        <f t="shared" ref="D36:P36" si="10">D23+D34</f>
        <v>231000</v>
      </c>
      <c r="E36" s="70">
        <f t="shared" si="10"/>
        <v>257885.69349999994</v>
      </c>
      <c r="F36" s="70">
        <f t="shared" si="10"/>
        <v>287689.55132700002</v>
      </c>
      <c r="G36" s="70">
        <f t="shared" si="10"/>
        <v>323414.96842992143</v>
      </c>
      <c r="H36" s="70">
        <f t="shared" si="10"/>
        <v>362109.09350097901</v>
      </c>
      <c r="I36" s="70">
        <f t="shared" si="10"/>
        <v>398292.13970543898</v>
      </c>
      <c r="J36" s="70">
        <f t="shared" si="10"/>
        <v>435824.11185042269</v>
      </c>
      <c r="K36" s="70">
        <f t="shared" si="10"/>
        <v>472384.72215412592</v>
      </c>
      <c r="L36" s="70">
        <f t="shared" si="10"/>
        <v>513590.45384405815</v>
      </c>
      <c r="M36" s="70">
        <f t="shared" si="10"/>
        <v>556436.22753765911</v>
      </c>
      <c r="N36" s="70">
        <f t="shared" si="10"/>
        <v>604276.83893217286</v>
      </c>
      <c r="O36" s="70">
        <f t="shared" si="10"/>
        <v>652079.84266506345</v>
      </c>
      <c r="P36" s="70">
        <f t="shared" si="10"/>
        <v>708562.29374026135</v>
      </c>
      <c r="Q36" s="30"/>
    </row>
    <row r="37" spans="1:17" s="18" customFormat="1" ht="15.75" customHeight="1" x14ac:dyDescent="0.15">
      <c r="A37" s="30"/>
      <c r="C37" s="66" t="s">
        <v>87</v>
      </c>
      <c r="D37" s="67">
        <f t="shared" ref="D37:P37" si="11">(D23+D34)-D36</f>
        <v>0</v>
      </c>
      <c r="E37" s="67">
        <f t="shared" si="11"/>
        <v>0</v>
      </c>
      <c r="F37" s="67">
        <f t="shared" si="11"/>
        <v>0</v>
      </c>
      <c r="G37" s="67">
        <f t="shared" si="11"/>
        <v>0</v>
      </c>
      <c r="H37" s="67">
        <f t="shared" si="11"/>
        <v>0</v>
      </c>
      <c r="I37" s="67">
        <f t="shared" si="11"/>
        <v>0</v>
      </c>
      <c r="J37" s="67">
        <f t="shared" si="11"/>
        <v>0</v>
      </c>
      <c r="K37" s="67">
        <f t="shared" si="11"/>
        <v>0</v>
      </c>
      <c r="L37" s="67">
        <f t="shared" si="11"/>
        <v>0</v>
      </c>
      <c r="M37" s="67">
        <f t="shared" si="11"/>
        <v>0</v>
      </c>
      <c r="N37" s="67">
        <f t="shared" si="11"/>
        <v>0</v>
      </c>
      <c r="O37" s="67">
        <f t="shared" si="11"/>
        <v>0</v>
      </c>
      <c r="P37" s="67">
        <f t="shared" si="11"/>
        <v>0</v>
      </c>
    </row>
    <row r="38" spans="1:17" s="18" customFormat="1" ht="15.75" customHeight="1" x14ac:dyDescent="0.15">
      <c r="A38" s="71"/>
      <c r="B38" s="72"/>
      <c r="C38" s="73"/>
      <c r="D38" s="74"/>
      <c r="E38" s="74"/>
      <c r="F38" s="74"/>
      <c r="G38" s="74"/>
      <c r="H38" s="74"/>
      <c r="I38" s="74"/>
      <c r="J38" s="74"/>
      <c r="K38" s="74"/>
      <c r="L38" s="74"/>
      <c r="M38" s="74"/>
      <c r="N38" s="74"/>
      <c r="O38" s="74"/>
      <c r="P38" s="74"/>
    </row>
    <row r="39" spans="1:17" s="18" customFormat="1" ht="15.75" customHeight="1" x14ac:dyDescent="0.15">
      <c r="A39" s="30" t="s">
        <v>99</v>
      </c>
      <c r="D39" s="62"/>
      <c r="E39" s="26"/>
      <c r="F39" s="26"/>
      <c r="G39" s="26"/>
      <c r="H39" s="26"/>
      <c r="I39" s="26"/>
      <c r="J39" s="26"/>
      <c r="K39" s="26"/>
      <c r="L39" s="26"/>
      <c r="M39" s="26"/>
      <c r="N39" s="26"/>
      <c r="O39" s="26"/>
      <c r="P39" s="26"/>
    </row>
    <row r="40" spans="1:17" s="18" customFormat="1" ht="15.75" customHeight="1" x14ac:dyDescent="0.15">
      <c r="A40" s="30" t="s">
        <v>100</v>
      </c>
      <c r="D40" s="62"/>
      <c r="E40" s="26"/>
      <c r="F40" s="26"/>
      <c r="G40" s="26"/>
      <c r="H40" s="26"/>
      <c r="I40" s="26"/>
      <c r="J40" s="26"/>
      <c r="K40" s="26"/>
      <c r="L40" s="26"/>
      <c r="M40" s="26"/>
      <c r="N40" s="26"/>
      <c r="O40" s="26"/>
      <c r="P40" s="26"/>
    </row>
    <row r="41" spans="1:17" s="18" customFormat="1" ht="15.75" customHeight="1" x14ac:dyDescent="0.15">
      <c r="A41" s="30"/>
      <c r="B41" s="18" t="s">
        <v>101</v>
      </c>
      <c r="D41" s="62"/>
      <c r="E41" s="26"/>
      <c r="F41" s="26"/>
      <c r="G41" s="26"/>
      <c r="H41" s="26"/>
      <c r="I41" s="26"/>
      <c r="J41" s="26"/>
      <c r="K41" s="26"/>
      <c r="L41" s="26"/>
      <c r="M41" s="26"/>
      <c r="N41" s="26"/>
      <c r="O41" s="26"/>
      <c r="P41" s="26"/>
    </row>
    <row r="42" spans="1:17" s="18" customFormat="1" ht="15.75" customHeight="1" x14ac:dyDescent="0.15">
      <c r="A42" s="30"/>
      <c r="C42" s="18" t="s">
        <v>102</v>
      </c>
      <c r="D42" s="63">
        <v>2000</v>
      </c>
      <c r="E42" s="24">
        <v>3588</v>
      </c>
      <c r="F42" s="24">
        <v>2691</v>
      </c>
      <c r="G42" s="24">
        <v>4485</v>
      </c>
      <c r="H42" s="24">
        <v>5830.5</v>
      </c>
      <c r="I42" s="24">
        <v>1794</v>
      </c>
      <c r="J42" s="24">
        <v>5561.4</v>
      </c>
      <c r="K42" s="24">
        <v>4933.5</v>
      </c>
      <c r="L42" s="24">
        <v>6009.9</v>
      </c>
      <c r="M42" s="24">
        <v>5023.2</v>
      </c>
      <c r="N42" s="24">
        <v>5561.4</v>
      </c>
      <c r="O42" s="24">
        <v>3049.7999999999997</v>
      </c>
      <c r="P42" s="24">
        <v>5561.4</v>
      </c>
    </row>
    <row r="43" spans="1:17" s="18" customFormat="1" ht="15.75" customHeight="1" x14ac:dyDescent="0.15">
      <c r="A43" s="30"/>
      <c r="C43" s="30" t="s">
        <v>103</v>
      </c>
      <c r="D43" s="64">
        <f t="shared" ref="D43:P43" si="12">SUBTOTAL(9, D42)</f>
        <v>2000</v>
      </c>
      <c r="E43" s="65">
        <f t="shared" si="12"/>
        <v>3588</v>
      </c>
      <c r="F43" s="65">
        <f t="shared" si="12"/>
        <v>2691</v>
      </c>
      <c r="G43" s="65">
        <f t="shared" si="12"/>
        <v>4485</v>
      </c>
      <c r="H43" s="65">
        <f t="shared" si="12"/>
        <v>5830.5</v>
      </c>
      <c r="I43" s="65">
        <f t="shared" si="12"/>
        <v>1794</v>
      </c>
      <c r="J43" s="65">
        <f t="shared" si="12"/>
        <v>5561.4</v>
      </c>
      <c r="K43" s="65">
        <f t="shared" si="12"/>
        <v>4933.5</v>
      </c>
      <c r="L43" s="65">
        <f t="shared" si="12"/>
        <v>6009.9</v>
      </c>
      <c r="M43" s="65">
        <f t="shared" si="12"/>
        <v>5023.2</v>
      </c>
      <c r="N43" s="65">
        <f t="shared" si="12"/>
        <v>5561.4</v>
      </c>
      <c r="O43" s="65">
        <f t="shared" si="12"/>
        <v>3049.7999999999997</v>
      </c>
      <c r="P43" s="65">
        <f t="shared" si="12"/>
        <v>5561.4</v>
      </c>
    </row>
    <row r="44" spans="1:17" s="18" customFormat="1" ht="15.75" customHeight="1" x14ac:dyDescent="0.15">
      <c r="A44" s="30"/>
      <c r="B44" s="18" t="s">
        <v>104</v>
      </c>
      <c r="D44" s="62"/>
      <c r="E44" s="26"/>
      <c r="F44" s="26"/>
      <c r="G44" s="26"/>
      <c r="H44" s="26"/>
      <c r="I44" s="26"/>
      <c r="J44" s="26"/>
      <c r="K44" s="26"/>
      <c r="L44" s="26"/>
      <c r="M44" s="26"/>
      <c r="N44" s="26"/>
      <c r="O44" s="26"/>
      <c r="P44" s="26"/>
    </row>
    <row r="45" spans="1:17" s="18" customFormat="1" ht="15.75" customHeight="1" x14ac:dyDescent="0.15">
      <c r="A45" s="30"/>
      <c r="C45" s="18" t="s">
        <v>105</v>
      </c>
      <c r="D45" s="63">
        <v>1000</v>
      </c>
      <c r="E45" s="24">
        <v>1000</v>
      </c>
      <c r="F45" s="24">
        <v>1000</v>
      </c>
      <c r="G45" s="24">
        <v>1000</v>
      </c>
      <c r="H45" s="24">
        <v>1000</v>
      </c>
      <c r="I45" s="24">
        <v>1000</v>
      </c>
      <c r="J45" s="24">
        <v>1000</v>
      </c>
      <c r="K45" s="24">
        <v>1000</v>
      </c>
      <c r="L45" s="24">
        <v>1000</v>
      </c>
      <c r="M45" s="24">
        <v>1000</v>
      </c>
      <c r="N45" s="24">
        <v>1000</v>
      </c>
      <c r="O45" s="24">
        <v>1000</v>
      </c>
      <c r="P45" s="24">
        <v>1000</v>
      </c>
    </row>
    <row r="46" spans="1:17" s="18" customFormat="1" ht="15.75" customHeight="1" x14ac:dyDescent="0.15">
      <c r="A46" s="30"/>
      <c r="C46" s="18" t="s">
        <v>106</v>
      </c>
      <c r="D46" s="63">
        <v>500</v>
      </c>
      <c r="E46" s="24">
        <v>500</v>
      </c>
      <c r="F46" s="24">
        <v>500</v>
      </c>
      <c r="G46" s="24">
        <v>500</v>
      </c>
      <c r="H46" s="24">
        <v>500</v>
      </c>
      <c r="I46" s="24">
        <v>500</v>
      </c>
      <c r="J46" s="24">
        <v>500</v>
      </c>
      <c r="K46" s="24">
        <v>500</v>
      </c>
      <c r="L46" s="24">
        <v>500</v>
      </c>
      <c r="M46" s="24">
        <v>500</v>
      </c>
      <c r="N46" s="24">
        <v>500</v>
      </c>
      <c r="O46" s="24">
        <v>500</v>
      </c>
      <c r="P46" s="24">
        <v>500</v>
      </c>
    </row>
    <row r="47" spans="1:17" s="18" customFormat="1" ht="15.75" customHeight="1" x14ac:dyDescent="0.15">
      <c r="A47" s="30"/>
      <c r="C47" s="30" t="s">
        <v>107</v>
      </c>
      <c r="D47" s="64">
        <f t="shared" ref="D47:P47" si="13">SUBTOTAL(9,D45:D46)</f>
        <v>1500</v>
      </c>
      <c r="E47" s="65">
        <f t="shared" si="13"/>
        <v>1500</v>
      </c>
      <c r="F47" s="65">
        <f t="shared" si="13"/>
        <v>1500</v>
      </c>
      <c r="G47" s="65">
        <f t="shared" si="13"/>
        <v>1500</v>
      </c>
      <c r="H47" s="65">
        <f t="shared" si="13"/>
        <v>1500</v>
      </c>
      <c r="I47" s="65">
        <f t="shared" si="13"/>
        <v>1500</v>
      </c>
      <c r="J47" s="65">
        <f t="shared" si="13"/>
        <v>1500</v>
      </c>
      <c r="K47" s="65">
        <f t="shared" si="13"/>
        <v>1500</v>
      </c>
      <c r="L47" s="65">
        <f t="shared" si="13"/>
        <v>1500</v>
      </c>
      <c r="M47" s="65">
        <f t="shared" si="13"/>
        <v>1500</v>
      </c>
      <c r="N47" s="65">
        <f t="shared" si="13"/>
        <v>1500</v>
      </c>
      <c r="O47" s="65">
        <f t="shared" si="13"/>
        <v>1500</v>
      </c>
      <c r="P47" s="65">
        <f t="shared" si="13"/>
        <v>1500</v>
      </c>
    </row>
    <row r="48" spans="1:17" s="18" customFormat="1" ht="15.75" customHeight="1" x14ac:dyDescent="0.15">
      <c r="A48" s="30"/>
      <c r="B48" s="18" t="s">
        <v>108</v>
      </c>
      <c r="D48" s="62"/>
      <c r="E48" s="26"/>
      <c r="F48" s="26"/>
      <c r="G48" s="26"/>
      <c r="H48" s="26"/>
      <c r="I48" s="26"/>
      <c r="J48" s="26"/>
      <c r="K48" s="26"/>
      <c r="L48" s="26"/>
      <c r="M48" s="26"/>
      <c r="N48" s="26"/>
      <c r="O48" s="26"/>
      <c r="P48" s="26"/>
    </row>
    <row r="49" spans="1:16" s="18" customFormat="1" ht="15.75" customHeight="1" x14ac:dyDescent="0.15">
      <c r="A49" s="30"/>
      <c r="C49" s="18" t="s">
        <v>109</v>
      </c>
      <c r="D49" s="63">
        <v>10000</v>
      </c>
      <c r="E49" s="24">
        <v>10000</v>
      </c>
      <c r="F49" s="24">
        <v>10000</v>
      </c>
      <c r="G49" s="24">
        <v>10000</v>
      </c>
      <c r="H49" s="24">
        <v>10000</v>
      </c>
      <c r="I49" s="24">
        <v>10000</v>
      </c>
      <c r="J49" s="24">
        <v>10000</v>
      </c>
      <c r="K49" s="24">
        <v>10000</v>
      </c>
      <c r="L49" s="24">
        <v>10000</v>
      </c>
      <c r="M49" s="24">
        <v>10000</v>
      </c>
      <c r="N49" s="24">
        <v>10000</v>
      </c>
      <c r="O49" s="24">
        <v>10000</v>
      </c>
      <c r="P49" s="24">
        <v>10000</v>
      </c>
    </row>
    <row r="50" spans="1:16" s="18" customFormat="1" ht="15.75" customHeight="1" x14ac:dyDescent="0.15">
      <c r="A50" s="30"/>
      <c r="C50" s="18" t="s">
        <v>110</v>
      </c>
      <c r="D50" s="63">
        <v>25000</v>
      </c>
      <c r="E50" s="24">
        <v>25000</v>
      </c>
      <c r="F50" s="24">
        <v>25000</v>
      </c>
      <c r="G50" s="24">
        <v>25000</v>
      </c>
      <c r="H50" s="24">
        <v>25000</v>
      </c>
      <c r="I50" s="24">
        <v>25000</v>
      </c>
      <c r="J50" s="24">
        <v>25000</v>
      </c>
      <c r="K50" s="24">
        <v>25000</v>
      </c>
      <c r="L50" s="24">
        <v>25000</v>
      </c>
      <c r="M50" s="24">
        <v>25000</v>
      </c>
      <c r="N50" s="24">
        <v>25000</v>
      </c>
      <c r="O50" s="24">
        <v>25000</v>
      </c>
      <c r="P50" s="24">
        <v>25000</v>
      </c>
    </row>
    <row r="51" spans="1:16" s="18" customFormat="1" ht="15.75" customHeight="1" x14ac:dyDescent="0.15">
      <c r="A51" s="30"/>
      <c r="C51" s="30" t="s">
        <v>111</v>
      </c>
      <c r="D51" s="64">
        <f t="shared" ref="D51:P51" si="14">SUBTOTAL(9,D49:D50)</f>
        <v>35000</v>
      </c>
      <c r="E51" s="65">
        <f t="shared" si="14"/>
        <v>35000</v>
      </c>
      <c r="F51" s="65">
        <f t="shared" si="14"/>
        <v>35000</v>
      </c>
      <c r="G51" s="65">
        <f t="shared" si="14"/>
        <v>35000</v>
      </c>
      <c r="H51" s="65">
        <f t="shared" si="14"/>
        <v>35000</v>
      </c>
      <c r="I51" s="65">
        <f t="shared" si="14"/>
        <v>35000</v>
      </c>
      <c r="J51" s="65">
        <f t="shared" si="14"/>
        <v>35000</v>
      </c>
      <c r="K51" s="65">
        <f t="shared" si="14"/>
        <v>35000</v>
      </c>
      <c r="L51" s="65">
        <f t="shared" si="14"/>
        <v>35000</v>
      </c>
      <c r="M51" s="65">
        <f t="shared" si="14"/>
        <v>35000</v>
      </c>
      <c r="N51" s="65">
        <f t="shared" si="14"/>
        <v>35000</v>
      </c>
      <c r="O51" s="65">
        <f t="shared" si="14"/>
        <v>35000</v>
      </c>
      <c r="P51" s="65">
        <f t="shared" si="14"/>
        <v>35000</v>
      </c>
    </row>
    <row r="52" spans="1:16" s="18" customFormat="1" ht="15.75" customHeight="1" x14ac:dyDescent="0.15">
      <c r="A52" s="30"/>
      <c r="B52" s="18" t="s">
        <v>112</v>
      </c>
      <c r="D52" s="62"/>
      <c r="E52" s="26"/>
      <c r="F52" s="26"/>
      <c r="G52" s="26"/>
      <c r="H52" s="26"/>
      <c r="I52" s="26"/>
      <c r="J52" s="26"/>
      <c r="K52" s="26"/>
      <c r="L52" s="26"/>
      <c r="M52" s="26"/>
      <c r="N52" s="26"/>
      <c r="O52" s="26"/>
      <c r="P52" s="26"/>
    </row>
    <row r="53" spans="1:16" s="18" customFormat="1" ht="15.75" customHeight="1" x14ac:dyDescent="0.15">
      <c r="A53" s="30"/>
      <c r="C53" s="18" t="s">
        <v>113</v>
      </c>
      <c r="D53" s="63">
        <v>5000</v>
      </c>
      <c r="E53" s="24">
        <v>5000</v>
      </c>
      <c r="F53" s="24">
        <v>5000</v>
      </c>
      <c r="G53" s="24">
        <v>5000</v>
      </c>
      <c r="H53" s="24">
        <v>5000</v>
      </c>
      <c r="I53" s="24">
        <v>5000</v>
      </c>
      <c r="J53" s="24">
        <v>5000</v>
      </c>
      <c r="K53" s="24">
        <v>5000</v>
      </c>
      <c r="L53" s="24">
        <v>5000</v>
      </c>
      <c r="M53" s="24">
        <v>5000</v>
      </c>
      <c r="N53" s="24">
        <v>5000</v>
      </c>
      <c r="O53" s="24">
        <v>5000</v>
      </c>
      <c r="P53" s="24">
        <v>5000</v>
      </c>
    </row>
    <row r="54" spans="1:16" s="18" customFormat="1" ht="15.75" customHeight="1" x14ac:dyDescent="0.15">
      <c r="A54" s="30"/>
      <c r="C54" s="30" t="s">
        <v>114</v>
      </c>
      <c r="D54" s="64">
        <f t="shared" ref="D54:P54" si="15">SUBTOTAL(9, D53)</f>
        <v>5000</v>
      </c>
      <c r="E54" s="65">
        <f t="shared" si="15"/>
        <v>5000</v>
      </c>
      <c r="F54" s="65">
        <f t="shared" si="15"/>
        <v>5000</v>
      </c>
      <c r="G54" s="65">
        <f t="shared" si="15"/>
        <v>5000</v>
      </c>
      <c r="H54" s="65">
        <f t="shared" si="15"/>
        <v>5000</v>
      </c>
      <c r="I54" s="65">
        <f t="shared" si="15"/>
        <v>5000</v>
      </c>
      <c r="J54" s="65">
        <f t="shared" si="15"/>
        <v>5000</v>
      </c>
      <c r="K54" s="65">
        <f t="shared" si="15"/>
        <v>5000</v>
      </c>
      <c r="L54" s="65">
        <f t="shared" si="15"/>
        <v>5000</v>
      </c>
      <c r="M54" s="65">
        <f t="shared" si="15"/>
        <v>5000</v>
      </c>
      <c r="N54" s="65">
        <f t="shared" si="15"/>
        <v>5000</v>
      </c>
      <c r="O54" s="65">
        <f t="shared" si="15"/>
        <v>5000</v>
      </c>
      <c r="P54" s="65">
        <f t="shared" si="15"/>
        <v>5000</v>
      </c>
    </row>
    <row r="55" spans="1:16" s="18" customFormat="1" ht="15.75" customHeight="1" x14ac:dyDescent="0.15">
      <c r="A55" s="30"/>
      <c r="B55" s="18" t="s">
        <v>115</v>
      </c>
      <c r="D55" s="62"/>
      <c r="E55" s="26"/>
      <c r="F55" s="26"/>
      <c r="G55" s="26"/>
      <c r="H55" s="26"/>
      <c r="I55" s="26"/>
      <c r="J55" s="26"/>
      <c r="K55" s="26"/>
      <c r="L55" s="26"/>
      <c r="M55" s="26"/>
      <c r="N55" s="26"/>
      <c r="O55" s="26"/>
      <c r="P55" s="26"/>
    </row>
    <row r="56" spans="1:16" s="18" customFormat="1" ht="15.75" customHeight="1" x14ac:dyDescent="0.15">
      <c r="A56" s="30"/>
      <c r="C56" s="18" t="s">
        <v>116</v>
      </c>
      <c r="D56" s="63">
        <v>1000</v>
      </c>
      <c r="E56" s="24">
        <v>1200</v>
      </c>
      <c r="F56" s="24">
        <v>1044</v>
      </c>
      <c r="G56" s="24">
        <v>1054.44</v>
      </c>
      <c r="H56" s="24">
        <v>1265.328</v>
      </c>
      <c r="I56" s="24">
        <v>1100.83</v>
      </c>
      <c r="J56" s="24">
        <v>1111.8437136000002</v>
      </c>
      <c r="K56" s="24">
        <v>1334.2124563200002</v>
      </c>
      <c r="L56" s="24">
        <v>1160.7648369984001</v>
      </c>
      <c r="M56" s="24">
        <v>1172.3724853683841</v>
      </c>
      <c r="N56" s="24">
        <v>1406.8469824420608</v>
      </c>
      <c r="O56" s="24">
        <v>1223.956874724593</v>
      </c>
      <c r="P56" s="24">
        <v>1236.1964434718388</v>
      </c>
    </row>
    <row r="57" spans="1:16" s="18" customFormat="1" ht="15.75" customHeight="1" x14ac:dyDescent="0.15">
      <c r="A57" s="30"/>
      <c r="C57" s="18" t="s">
        <v>117</v>
      </c>
      <c r="D57" s="63">
        <v>1000</v>
      </c>
      <c r="E57" s="24">
        <v>1000</v>
      </c>
      <c r="F57" s="24">
        <v>1000</v>
      </c>
      <c r="G57" s="24">
        <v>1000</v>
      </c>
      <c r="H57" s="24">
        <v>1000</v>
      </c>
      <c r="I57" s="24">
        <v>1000</v>
      </c>
      <c r="J57" s="24">
        <v>1000</v>
      </c>
      <c r="K57" s="24">
        <v>1000</v>
      </c>
      <c r="L57" s="24">
        <v>1000</v>
      </c>
      <c r="M57" s="24">
        <v>1000</v>
      </c>
      <c r="N57" s="24">
        <v>1000</v>
      </c>
      <c r="O57" s="24">
        <v>1000</v>
      </c>
      <c r="P57" s="24">
        <v>1000</v>
      </c>
    </row>
    <row r="58" spans="1:16" s="18" customFormat="1" ht="15.75" customHeight="1" x14ac:dyDescent="0.15">
      <c r="A58" s="30"/>
      <c r="C58" s="18" t="s">
        <v>115</v>
      </c>
      <c r="D58" s="63">
        <v>2000</v>
      </c>
      <c r="E58" s="24">
        <v>1000</v>
      </c>
      <c r="F58" s="24">
        <v>1120</v>
      </c>
      <c r="G58" s="24">
        <v>1116.6400000000001</v>
      </c>
      <c r="H58" s="24">
        <v>1113.29008</v>
      </c>
      <c r="I58" s="24">
        <v>1109.95</v>
      </c>
      <c r="J58" s="24">
        <v>1200</v>
      </c>
      <c r="K58" s="24">
        <v>1196.3999999999999</v>
      </c>
      <c r="L58" s="24">
        <v>1192.8108</v>
      </c>
      <c r="M58" s="24">
        <v>1340</v>
      </c>
      <c r="N58" s="24">
        <v>1335.9800000000002</v>
      </c>
      <c r="O58" s="24">
        <v>1331.9720600000003</v>
      </c>
      <c r="P58" s="24">
        <v>1327.9761438200003</v>
      </c>
    </row>
    <row r="59" spans="1:16" s="18" customFormat="1" ht="15.75" customHeight="1" x14ac:dyDescent="0.15">
      <c r="A59" s="30"/>
      <c r="C59" s="30" t="s">
        <v>118</v>
      </c>
      <c r="D59" s="64">
        <f t="shared" ref="D59:P59" si="16">SUBTOTAL(9,D56:D58)</f>
        <v>4000</v>
      </c>
      <c r="E59" s="65">
        <f t="shared" si="16"/>
        <v>3200</v>
      </c>
      <c r="F59" s="65">
        <f t="shared" si="16"/>
        <v>3164</v>
      </c>
      <c r="G59" s="65">
        <f t="shared" si="16"/>
        <v>3171.08</v>
      </c>
      <c r="H59" s="65">
        <f t="shared" si="16"/>
        <v>3378.6180800000002</v>
      </c>
      <c r="I59" s="65">
        <f t="shared" si="16"/>
        <v>3210.7799999999997</v>
      </c>
      <c r="J59" s="65">
        <f t="shared" si="16"/>
        <v>3311.8437136000002</v>
      </c>
      <c r="K59" s="65">
        <f t="shared" si="16"/>
        <v>3530.6124563200001</v>
      </c>
      <c r="L59" s="65">
        <f t="shared" si="16"/>
        <v>3353.5756369984001</v>
      </c>
      <c r="M59" s="65">
        <f t="shared" si="16"/>
        <v>3512.3724853683843</v>
      </c>
      <c r="N59" s="65">
        <f t="shared" si="16"/>
        <v>3742.8269824420613</v>
      </c>
      <c r="O59" s="65">
        <f t="shared" si="16"/>
        <v>3555.9289347245931</v>
      </c>
      <c r="P59" s="65">
        <f t="shared" si="16"/>
        <v>3564.1725872918391</v>
      </c>
    </row>
    <row r="60" spans="1:16" s="18" customFormat="1" ht="15.75" customHeight="1" x14ac:dyDescent="0.15">
      <c r="A60" s="30"/>
      <c r="D60" s="62"/>
      <c r="E60" s="26"/>
      <c r="F60" s="26"/>
      <c r="G60" s="26"/>
      <c r="H60" s="26"/>
      <c r="I60" s="26"/>
      <c r="J60" s="26"/>
      <c r="K60" s="26"/>
      <c r="L60" s="26"/>
      <c r="M60" s="26"/>
      <c r="N60" s="26"/>
      <c r="O60" s="26"/>
      <c r="P60" s="26"/>
    </row>
    <row r="61" spans="1:16" s="30" customFormat="1" ht="15.75" customHeight="1" x14ac:dyDescent="0.15">
      <c r="B61" s="30" t="s">
        <v>119</v>
      </c>
      <c r="D61" s="37">
        <f t="shared" ref="D61:P61" si="17">SUBTOTAL(9,D42:D59)</f>
        <v>47500</v>
      </c>
      <c r="E61" s="28">
        <f t="shared" si="17"/>
        <v>48288</v>
      </c>
      <c r="F61" s="28">
        <f t="shared" si="17"/>
        <v>47355</v>
      </c>
      <c r="G61" s="28">
        <f t="shared" si="17"/>
        <v>49156.08</v>
      </c>
      <c r="H61" s="28">
        <f t="shared" si="17"/>
        <v>50709.11808</v>
      </c>
      <c r="I61" s="28">
        <f t="shared" si="17"/>
        <v>46504.78</v>
      </c>
      <c r="J61" s="28">
        <f t="shared" si="17"/>
        <v>50373.243713600001</v>
      </c>
      <c r="K61" s="28">
        <f t="shared" si="17"/>
        <v>49964.112456319999</v>
      </c>
      <c r="L61" s="28">
        <f t="shared" si="17"/>
        <v>50863.475636998402</v>
      </c>
      <c r="M61" s="28">
        <f t="shared" si="17"/>
        <v>50035.572485368379</v>
      </c>
      <c r="N61" s="28">
        <f t="shared" si="17"/>
        <v>50804.226982442065</v>
      </c>
      <c r="O61" s="28">
        <f t="shared" si="17"/>
        <v>48105.728934724597</v>
      </c>
      <c r="P61" s="28">
        <f t="shared" si="17"/>
        <v>50625.572587291841</v>
      </c>
    </row>
    <row r="62" spans="1:16" s="18" customFormat="1" ht="15.75" customHeight="1" x14ac:dyDescent="0.15">
      <c r="A62" s="30"/>
      <c r="C62" s="66" t="s">
        <v>87</v>
      </c>
      <c r="D62" s="67">
        <f t="shared" ref="D62:P62" si="18">(D43+D47+D51+D54+D59)-D61</f>
        <v>0</v>
      </c>
      <c r="E62" s="67">
        <f t="shared" si="18"/>
        <v>0</v>
      </c>
      <c r="F62" s="67">
        <f t="shared" si="18"/>
        <v>0</v>
      </c>
      <c r="G62" s="67">
        <f t="shared" si="18"/>
        <v>0</v>
      </c>
      <c r="H62" s="67">
        <f t="shared" si="18"/>
        <v>0</v>
      </c>
      <c r="I62" s="67">
        <f t="shared" si="18"/>
        <v>0</v>
      </c>
      <c r="J62" s="67">
        <f t="shared" si="18"/>
        <v>0</v>
      </c>
      <c r="K62" s="67">
        <f t="shared" si="18"/>
        <v>0</v>
      </c>
      <c r="L62" s="67">
        <f t="shared" si="18"/>
        <v>0</v>
      </c>
      <c r="M62" s="67">
        <f t="shared" si="18"/>
        <v>0</v>
      </c>
      <c r="N62" s="67">
        <f t="shared" si="18"/>
        <v>0</v>
      </c>
      <c r="O62" s="67">
        <f t="shared" si="18"/>
        <v>0</v>
      </c>
      <c r="P62" s="67">
        <f t="shared" si="18"/>
        <v>0</v>
      </c>
    </row>
    <row r="63" spans="1:16" s="18" customFormat="1" ht="15.75" customHeight="1" x14ac:dyDescent="0.15">
      <c r="A63" s="30" t="s">
        <v>120</v>
      </c>
      <c r="D63" s="62"/>
      <c r="E63" s="26"/>
      <c r="F63" s="26"/>
      <c r="G63" s="26"/>
      <c r="H63" s="26"/>
      <c r="I63" s="26"/>
      <c r="J63" s="26"/>
      <c r="K63" s="26"/>
      <c r="L63" s="26"/>
      <c r="M63" s="26"/>
      <c r="N63" s="26"/>
      <c r="O63" s="26"/>
      <c r="P63" s="26"/>
    </row>
    <row r="64" spans="1:16" s="18" customFormat="1" ht="15.75" customHeight="1" x14ac:dyDescent="0.15">
      <c r="A64" s="30"/>
      <c r="C64" s="18" t="s">
        <v>121</v>
      </c>
      <c r="D64" s="62">
        <v>100000</v>
      </c>
      <c r="E64" s="26">
        <v>100000</v>
      </c>
      <c r="F64" s="26">
        <v>100000</v>
      </c>
      <c r="G64" s="26">
        <v>100000</v>
      </c>
      <c r="H64" s="26">
        <v>100000</v>
      </c>
      <c r="I64" s="26">
        <v>100000</v>
      </c>
      <c r="J64" s="26">
        <v>100000</v>
      </c>
      <c r="K64" s="26">
        <v>100000</v>
      </c>
      <c r="L64" s="26">
        <v>100000</v>
      </c>
      <c r="M64" s="26">
        <v>100000</v>
      </c>
      <c r="N64" s="26">
        <v>100000</v>
      </c>
      <c r="O64" s="26">
        <v>100000</v>
      </c>
      <c r="P64" s="26">
        <v>100000</v>
      </c>
    </row>
    <row r="65" spans="1:17" s="18" customFormat="1" ht="15.75" customHeight="1" x14ac:dyDescent="0.15">
      <c r="A65" s="30"/>
      <c r="C65" s="18" t="s">
        <v>122</v>
      </c>
      <c r="D65" s="62">
        <v>3000</v>
      </c>
      <c r="E65" s="26">
        <v>3000</v>
      </c>
      <c r="F65" s="26">
        <v>3000</v>
      </c>
      <c r="G65" s="26">
        <v>3000</v>
      </c>
      <c r="H65" s="26">
        <v>3000</v>
      </c>
      <c r="I65" s="26">
        <v>3000</v>
      </c>
      <c r="J65" s="26">
        <v>3000</v>
      </c>
      <c r="K65" s="26">
        <v>3000</v>
      </c>
      <c r="L65" s="26">
        <v>3000</v>
      </c>
      <c r="M65" s="26">
        <v>3000</v>
      </c>
      <c r="N65" s="26">
        <v>3000</v>
      </c>
      <c r="O65" s="26">
        <v>3000</v>
      </c>
      <c r="P65" s="26">
        <v>3000</v>
      </c>
    </row>
    <row r="66" spans="1:17" s="18" customFormat="1" ht="15.75" customHeight="1" x14ac:dyDescent="0.15">
      <c r="A66" s="30"/>
      <c r="C66" s="18" t="s">
        <v>123</v>
      </c>
      <c r="D66" s="62">
        <v>5000</v>
      </c>
      <c r="E66" s="26">
        <v>5000</v>
      </c>
      <c r="F66" s="26">
        <v>5000</v>
      </c>
      <c r="G66" s="26">
        <v>5000</v>
      </c>
      <c r="H66" s="26">
        <v>5000</v>
      </c>
      <c r="I66" s="26">
        <v>5000</v>
      </c>
      <c r="J66" s="26">
        <v>5000</v>
      </c>
      <c r="K66" s="26">
        <v>5000</v>
      </c>
      <c r="L66" s="26">
        <v>5000</v>
      </c>
      <c r="M66" s="26">
        <v>5000</v>
      </c>
      <c r="N66" s="26">
        <v>5000</v>
      </c>
      <c r="O66" s="26">
        <v>5000</v>
      </c>
      <c r="P66" s="26">
        <v>5000</v>
      </c>
    </row>
    <row r="67" spans="1:17" s="30" customFormat="1" ht="15.75" customHeight="1" x14ac:dyDescent="0.15">
      <c r="B67" s="30" t="s">
        <v>124</v>
      </c>
      <c r="D67" s="37">
        <f t="shared" ref="D67:P67" si="19">SUBTOTAL(9,D64:D66)</f>
        <v>108000</v>
      </c>
      <c r="E67" s="28">
        <f t="shared" si="19"/>
        <v>108000</v>
      </c>
      <c r="F67" s="28">
        <f t="shared" si="19"/>
        <v>108000</v>
      </c>
      <c r="G67" s="28">
        <f t="shared" si="19"/>
        <v>108000</v>
      </c>
      <c r="H67" s="28">
        <f t="shared" si="19"/>
        <v>108000</v>
      </c>
      <c r="I67" s="28">
        <f t="shared" si="19"/>
        <v>108000</v>
      </c>
      <c r="J67" s="28">
        <f t="shared" si="19"/>
        <v>108000</v>
      </c>
      <c r="K67" s="28">
        <f t="shared" si="19"/>
        <v>108000</v>
      </c>
      <c r="L67" s="28">
        <f t="shared" si="19"/>
        <v>108000</v>
      </c>
      <c r="M67" s="28">
        <f t="shared" si="19"/>
        <v>108000</v>
      </c>
      <c r="N67" s="28">
        <f t="shared" si="19"/>
        <v>108000</v>
      </c>
      <c r="O67" s="28">
        <f t="shared" si="19"/>
        <v>108000</v>
      </c>
      <c r="P67" s="28">
        <f t="shared" si="19"/>
        <v>108000</v>
      </c>
    </row>
    <row r="68" spans="1:17" s="18" customFormat="1" ht="15.75" customHeight="1" x14ac:dyDescent="0.15">
      <c r="A68" s="30"/>
      <c r="D68" s="62"/>
      <c r="E68" s="26"/>
      <c r="F68" s="26"/>
      <c r="G68" s="26"/>
      <c r="H68" s="26"/>
      <c r="I68" s="26"/>
      <c r="J68" s="26"/>
      <c r="K68" s="26"/>
      <c r="L68" s="26"/>
      <c r="M68" s="26"/>
      <c r="N68" s="26"/>
      <c r="O68" s="26"/>
      <c r="P68" s="26"/>
    </row>
    <row r="69" spans="1:17" s="18" customFormat="1" ht="15.75" customHeight="1" x14ac:dyDescent="0.15">
      <c r="A69" s="30" t="s">
        <v>125</v>
      </c>
      <c r="D69" s="69">
        <f t="shared" ref="D69:P69" si="20">D61+D67</f>
        <v>155500</v>
      </c>
      <c r="E69" s="70">
        <f t="shared" si="20"/>
        <v>156288</v>
      </c>
      <c r="F69" s="70">
        <f t="shared" si="20"/>
        <v>155355</v>
      </c>
      <c r="G69" s="70">
        <f t="shared" si="20"/>
        <v>157156.08000000002</v>
      </c>
      <c r="H69" s="70">
        <f t="shared" si="20"/>
        <v>158709.11807999999</v>
      </c>
      <c r="I69" s="70">
        <f t="shared" si="20"/>
        <v>154504.78</v>
      </c>
      <c r="J69" s="70">
        <f t="shared" si="20"/>
        <v>158373.24371360001</v>
      </c>
      <c r="K69" s="70">
        <f t="shared" si="20"/>
        <v>157964.11245632</v>
      </c>
      <c r="L69" s="70">
        <f t="shared" si="20"/>
        <v>158863.4756369984</v>
      </c>
      <c r="M69" s="70">
        <f t="shared" si="20"/>
        <v>158035.57248536838</v>
      </c>
      <c r="N69" s="70">
        <f t="shared" si="20"/>
        <v>158804.22698244208</v>
      </c>
      <c r="O69" s="70">
        <f t="shared" si="20"/>
        <v>156105.72893472458</v>
      </c>
      <c r="P69" s="70">
        <f t="shared" si="20"/>
        <v>158625.57258729183</v>
      </c>
      <c r="Q69" s="30"/>
    </row>
    <row r="70" spans="1:17" s="18" customFormat="1" ht="15.75" customHeight="1" x14ac:dyDescent="0.15">
      <c r="A70" s="30"/>
      <c r="C70" s="66" t="s">
        <v>87</v>
      </c>
      <c r="D70" s="67">
        <f t="shared" ref="D70:P70" si="21">(D61+D67)-D69</f>
        <v>0</v>
      </c>
      <c r="E70" s="67">
        <f t="shared" si="21"/>
        <v>0</v>
      </c>
      <c r="F70" s="67">
        <f t="shared" si="21"/>
        <v>0</v>
      </c>
      <c r="G70" s="67">
        <f t="shared" si="21"/>
        <v>0</v>
      </c>
      <c r="H70" s="67">
        <f t="shared" si="21"/>
        <v>0</v>
      </c>
      <c r="I70" s="67">
        <f t="shared" si="21"/>
        <v>0</v>
      </c>
      <c r="J70" s="67">
        <f t="shared" si="21"/>
        <v>0</v>
      </c>
      <c r="K70" s="67">
        <f t="shared" si="21"/>
        <v>0</v>
      </c>
      <c r="L70" s="67">
        <f t="shared" si="21"/>
        <v>0</v>
      </c>
      <c r="M70" s="67">
        <f t="shared" si="21"/>
        <v>0</v>
      </c>
      <c r="N70" s="67">
        <f t="shared" si="21"/>
        <v>0</v>
      </c>
      <c r="O70" s="67">
        <f t="shared" si="21"/>
        <v>0</v>
      </c>
      <c r="P70" s="67">
        <f t="shared" si="21"/>
        <v>0</v>
      </c>
    </row>
    <row r="71" spans="1:17" s="18" customFormat="1" ht="15.75" customHeight="1" x14ac:dyDescent="0.15">
      <c r="A71" s="30" t="s">
        <v>126</v>
      </c>
      <c r="D71" s="62"/>
      <c r="E71" s="26"/>
      <c r="F71" s="26"/>
      <c r="G71" s="26"/>
      <c r="H71" s="26"/>
      <c r="I71" s="26"/>
      <c r="J71" s="26"/>
      <c r="K71" s="26"/>
      <c r="L71" s="26"/>
      <c r="M71" s="26"/>
      <c r="N71" s="26"/>
      <c r="O71" s="26"/>
      <c r="P71" s="26"/>
    </row>
    <row r="72" spans="1:17" s="18" customFormat="1" ht="15.75" customHeight="1" x14ac:dyDescent="0.15">
      <c r="A72" s="30"/>
      <c r="C72" s="18" t="s">
        <v>127</v>
      </c>
      <c r="D72" s="63">
        <v>10000</v>
      </c>
      <c r="E72" s="24">
        <v>10000</v>
      </c>
      <c r="F72" s="24">
        <v>10000</v>
      </c>
      <c r="G72" s="24">
        <v>10000</v>
      </c>
      <c r="H72" s="24">
        <v>10000</v>
      </c>
      <c r="I72" s="24">
        <v>10000</v>
      </c>
      <c r="J72" s="24">
        <v>10000</v>
      </c>
      <c r="K72" s="24">
        <v>10000</v>
      </c>
      <c r="L72" s="24">
        <v>10000</v>
      </c>
      <c r="M72" s="24">
        <v>10000</v>
      </c>
      <c r="N72" s="24">
        <v>10000</v>
      </c>
      <c r="O72" s="24">
        <v>10000</v>
      </c>
      <c r="P72" s="24">
        <v>10000</v>
      </c>
    </row>
    <row r="73" spans="1:17" s="18" customFormat="1" ht="15.75" customHeight="1" x14ac:dyDescent="0.15">
      <c r="A73" s="30"/>
      <c r="C73" s="18" t="s">
        <v>128</v>
      </c>
      <c r="D73" s="63">
        <v>25500</v>
      </c>
      <c r="E73" s="24">
        <v>25500</v>
      </c>
      <c r="F73" s="24">
        <v>25500</v>
      </c>
      <c r="G73" s="24">
        <v>25500</v>
      </c>
      <c r="H73" s="24">
        <v>25500</v>
      </c>
      <c r="I73" s="24">
        <v>25500</v>
      </c>
      <c r="J73" s="24">
        <v>25500</v>
      </c>
      <c r="K73" s="24">
        <v>25500</v>
      </c>
      <c r="L73" s="24">
        <v>25500</v>
      </c>
      <c r="M73" s="24">
        <v>25500</v>
      </c>
      <c r="N73" s="24">
        <v>25500</v>
      </c>
      <c r="O73" s="24">
        <v>25500</v>
      </c>
      <c r="P73" s="24">
        <v>25500</v>
      </c>
    </row>
    <row r="74" spans="1:17" s="18" customFormat="1" ht="15.75" customHeight="1" x14ac:dyDescent="0.15">
      <c r="A74" s="30"/>
      <c r="C74" s="18" t="s">
        <v>129</v>
      </c>
      <c r="D74" s="63">
        <v>10000</v>
      </c>
      <c r="E74" s="24">
        <v>10000</v>
      </c>
      <c r="F74" s="24">
        <v>10000</v>
      </c>
      <c r="G74" s="24">
        <v>10000</v>
      </c>
      <c r="H74" s="24">
        <v>10000</v>
      </c>
      <c r="I74" s="24">
        <v>10000</v>
      </c>
      <c r="J74" s="24">
        <v>10000</v>
      </c>
      <c r="K74" s="24">
        <v>10000</v>
      </c>
      <c r="L74" s="24">
        <v>10000</v>
      </c>
      <c r="M74" s="24">
        <v>10000</v>
      </c>
      <c r="N74" s="24">
        <v>10000</v>
      </c>
      <c r="O74" s="24">
        <v>10000</v>
      </c>
      <c r="P74" s="24">
        <v>10000</v>
      </c>
    </row>
    <row r="75" spans="1:17" s="18" customFormat="1" ht="15.75" customHeight="1" x14ac:dyDescent="0.15">
      <c r="A75" s="30"/>
      <c r="C75" s="18" t="s">
        <v>130</v>
      </c>
      <c r="D75" s="63">
        <v>10000</v>
      </c>
      <c r="E75" s="24">
        <v>10000</v>
      </c>
      <c r="F75" s="24">
        <v>10000</v>
      </c>
      <c r="G75" s="24">
        <v>10000</v>
      </c>
      <c r="H75" s="24">
        <v>10000</v>
      </c>
      <c r="I75" s="24">
        <v>10000</v>
      </c>
      <c r="J75" s="24">
        <v>10000</v>
      </c>
      <c r="K75" s="24">
        <v>10000</v>
      </c>
      <c r="L75" s="24">
        <v>10000</v>
      </c>
      <c r="M75" s="24">
        <v>10000</v>
      </c>
      <c r="N75" s="24">
        <v>10000</v>
      </c>
      <c r="O75" s="24">
        <v>10000</v>
      </c>
      <c r="P75" s="24">
        <v>10000</v>
      </c>
    </row>
    <row r="76" spans="1:17" s="18" customFormat="1" ht="15.75" customHeight="1" x14ac:dyDescent="0.15">
      <c r="A76" s="30"/>
      <c r="C76" s="18" t="s">
        <v>131</v>
      </c>
      <c r="D76" s="63">
        <v>10000</v>
      </c>
      <c r="E76" s="24">
        <v>10000</v>
      </c>
      <c r="F76" s="24">
        <v>10000</v>
      </c>
      <c r="G76" s="24">
        <v>10000</v>
      </c>
      <c r="H76" s="24">
        <v>10000</v>
      </c>
      <c r="I76" s="24">
        <v>10000</v>
      </c>
      <c r="J76" s="24">
        <v>10000</v>
      </c>
      <c r="K76" s="24">
        <v>10000</v>
      </c>
      <c r="L76" s="24">
        <v>10000</v>
      </c>
      <c r="M76" s="24">
        <v>10000</v>
      </c>
      <c r="N76" s="24">
        <v>10000</v>
      </c>
      <c r="O76" s="24">
        <v>10000</v>
      </c>
      <c r="P76" s="24">
        <v>10000</v>
      </c>
    </row>
    <row r="77" spans="1:17" s="18" customFormat="1" ht="15.75" customHeight="1" x14ac:dyDescent="0.15">
      <c r="A77" s="30"/>
      <c r="C77" s="18" t="s">
        <v>132</v>
      </c>
      <c r="D77" s="63">
        <v>10000</v>
      </c>
      <c r="E77" s="24">
        <v>10000</v>
      </c>
      <c r="F77" s="24">
        <v>10000</v>
      </c>
      <c r="G77" s="24">
        <v>10000</v>
      </c>
      <c r="H77" s="24">
        <v>10000</v>
      </c>
      <c r="I77" s="24">
        <v>10000</v>
      </c>
      <c r="J77" s="24">
        <v>10000</v>
      </c>
      <c r="K77" s="24">
        <v>10000</v>
      </c>
      <c r="L77" s="24">
        <v>10000</v>
      </c>
      <c r="M77" s="24">
        <v>10000</v>
      </c>
      <c r="N77" s="24">
        <v>10000</v>
      </c>
      <c r="O77" s="24">
        <v>10000</v>
      </c>
      <c r="P77" s="24">
        <v>10000</v>
      </c>
    </row>
    <row r="78" spans="1:17" s="18" customFormat="1" ht="15.75" customHeight="1" x14ac:dyDescent="0.15">
      <c r="A78" s="30"/>
      <c r="C78" s="18" t="s">
        <v>133</v>
      </c>
      <c r="D78" s="62">
        <v>0</v>
      </c>
      <c r="E78" s="26">
        <f>'Income Statement'!B81</f>
        <v>26097.693499999936</v>
      </c>
      <c r="F78" s="26">
        <f>'Income Statement'!C81+E78</f>
        <v>56834.551327000023</v>
      </c>
      <c r="G78" s="26">
        <f>'Income Statement'!D81+F78</f>
        <v>90758.888429921411</v>
      </c>
      <c r="H78" s="26">
        <f>'Income Statement'!E81+G78</f>
        <v>127899.97542097897</v>
      </c>
      <c r="I78" s="26">
        <f>'Income Statement'!F81+H78</f>
        <v>168287.35970543895</v>
      </c>
      <c r="J78" s="26">
        <f>'Income Statement'!G81+I78</f>
        <v>201950.86813682271</v>
      </c>
      <c r="K78" s="26">
        <f>'Income Statement'!H81+J78</f>
        <v>238920.60969780583</v>
      </c>
      <c r="L78" s="26">
        <f>'Income Statement'!I81+K78</f>
        <v>279226.97820705979</v>
      </c>
      <c r="M78" s="26">
        <f>'Income Statement'!J81+L78</f>
        <v>322900.65505229071</v>
      </c>
      <c r="N78" s="26">
        <f>'Income Statement'!K81+M78</f>
        <v>369972.61194973084</v>
      </c>
      <c r="O78" s="26">
        <f>'Income Statement'!L81+N78</f>
        <v>420474.11373033869</v>
      </c>
      <c r="P78" s="26">
        <f>'Income Statement'!M81+O78</f>
        <v>474436.72115296946</v>
      </c>
    </row>
    <row r="79" spans="1:17" s="18" customFormat="1" ht="15.75" customHeight="1" x14ac:dyDescent="0.15">
      <c r="A79" s="30"/>
      <c r="B79" s="30" t="s">
        <v>134</v>
      </c>
      <c r="D79" s="37">
        <f t="shared" ref="D79:P79" si="22">SUM(D72:D78)</f>
        <v>75500</v>
      </c>
      <c r="E79" s="28">
        <f t="shared" si="22"/>
        <v>101597.69349999994</v>
      </c>
      <c r="F79" s="28">
        <f>SUM(F72:F78)</f>
        <v>132334.55132700002</v>
      </c>
      <c r="G79" s="28">
        <f t="shared" si="22"/>
        <v>166258.88842992141</v>
      </c>
      <c r="H79" s="28">
        <f t="shared" si="22"/>
        <v>203399.97542097897</v>
      </c>
      <c r="I79" s="28">
        <f t="shared" si="22"/>
        <v>243787.35970543895</v>
      </c>
      <c r="J79" s="28">
        <f t="shared" si="22"/>
        <v>277450.86813682271</v>
      </c>
      <c r="K79" s="28">
        <f t="shared" si="22"/>
        <v>314420.60969780583</v>
      </c>
      <c r="L79" s="28">
        <f t="shared" si="22"/>
        <v>354726.97820705979</v>
      </c>
      <c r="M79" s="28">
        <f t="shared" si="22"/>
        <v>398400.65505229071</v>
      </c>
      <c r="N79" s="28">
        <f t="shared" si="22"/>
        <v>445472.61194973084</v>
      </c>
      <c r="O79" s="28">
        <f t="shared" si="22"/>
        <v>495974.11373033869</v>
      </c>
      <c r="P79" s="28">
        <f t="shared" si="22"/>
        <v>549936.7211529694</v>
      </c>
    </row>
    <row r="80" spans="1:17" s="18" customFormat="1" ht="15.75" customHeight="1" x14ac:dyDescent="0.15">
      <c r="A80" s="30"/>
      <c r="D80" s="62"/>
      <c r="E80" s="26"/>
      <c r="F80" s="26"/>
      <c r="G80" s="26"/>
      <c r="H80" s="26"/>
      <c r="I80" s="26"/>
      <c r="J80" s="26"/>
      <c r="K80" s="26"/>
      <c r="L80" s="26"/>
      <c r="M80" s="26"/>
      <c r="N80" s="26"/>
      <c r="O80" s="26"/>
      <c r="P80" s="26"/>
    </row>
    <row r="81" spans="1:16" s="18" customFormat="1" ht="15.75" customHeight="1" x14ac:dyDescent="0.15">
      <c r="A81" s="30" t="s">
        <v>135</v>
      </c>
      <c r="D81" s="69">
        <f t="shared" ref="D81:P81" si="23">D69+D79</f>
        <v>231000</v>
      </c>
      <c r="E81" s="70">
        <f t="shared" si="23"/>
        <v>257885.69349999994</v>
      </c>
      <c r="F81" s="70">
        <f>F69+F79</f>
        <v>287689.55132700002</v>
      </c>
      <c r="G81" s="70">
        <f t="shared" si="23"/>
        <v>323414.96842992143</v>
      </c>
      <c r="H81" s="70">
        <f t="shared" si="23"/>
        <v>362109.09350097895</v>
      </c>
      <c r="I81" s="70">
        <f t="shared" si="23"/>
        <v>398292.13970543898</v>
      </c>
      <c r="J81" s="70">
        <f t="shared" si="23"/>
        <v>435824.11185042269</v>
      </c>
      <c r="K81" s="70">
        <f t="shared" si="23"/>
        <v>472384.7221541258</v>
      </c>
      <c r="L81" s="70">
        <f t="shared" si="23"/>
        <v>513590.45384405821</v>
      </c>
      <c r="M81" s="70">
        <f t="shared" si="23"/>
        <v>556436.22753765911</v>
      </c>
      <c r="N81" s="70">
        <f t="shared" si="23"/>
        <v>604276.83893217286</v>
      </c>
      <c r="O81" s="70">
        <f t="shared" si="23"/>
        <v>652079.84266506322</v>
      </c>
      <c r="P81" s="70">
        <f t="shared" si="23"/>
        <v>708562.29374026123</v>
      </c>
    </row>
    <row r="82" spans="1:16" s="18" customFormat="1" ht="15.75" customHeight="1" x14ac:dyDescent="0.15">
      <c r="A82" s="30"/>
      <c r="C82" s="66" t="s">
        <v>87</v>
      </c>
      <c r="D82" s="67">
        <f t="shared" ref="D82:P82" si="24">(D69+D79)-D81</f>
        <v>0</v>
      </c>
      <c r="E82" s="67">
        <f t="shared" si="24"/>
        <v>0</v>
      </c>
      <c r="F82" s="67">
        <f t="shared" si="24"/>
        <v>0</v>
      </c>
      <c r="G82" s="67">
        <f t="shared" si="24"/>
        <v>0</v>
      </c>
      <c r="H82" s="67">
        <f>(H69+H79)-H81</f>
        <v>0</v>
      </c>
      <c r="I82" s="67">
        <f t="shared" si="24"/>
        <v>0</v>
      </c>
      <c r="J82" s="67">
        <f t="shared" si="24"/>
        <v>0</v>
      </c>
      <c r="K82" s="67">
        <f t="shared" si="24"/>
        <v>0</v>
      </c>
      <c r="L82" s="67">
        <f t="shared" si="24"/>
        <v>0</v>
      </c>
      <c r="M82" s="67">
        <f t="shared" si="24"/>
        <v>0</v>
      </c>
      <c r="N82" s="67">
        <f t="shared" si="24"/>
        <v>0</v>
      </c>
      <c r="O82" s="67">
        <f t="shared" si="24"/>
        <v>0</v>
      </c>
      <c r="P82" s="67">
        <f t="shared" si="24"/>
        <v>0</v>
      </c>
    </row>
    <row r="83" spans="1:16" s="18" customFormat="1" ht="15.75" customHeight="1" x14ac:dyDescent="0.15">
      <c r="A83" s="75"/>
      <c r="B83" s="76"/>
      <c r="C83" s="76"/>
      <c r="D83" s="77"/>
      <c r="E83" s="77"/>
      <c r="F83" s="77"/>
      <c r="G83" s="77"/>
      <c r="H83" s="77"/>
      <c r="I83" s="77"/>
      <c r="J83" s="77"/>
      <c r="K83" s="77"/>
      <c r="L83" s="77"/>
      <c r="M83" s="77"/>
      <c r="N83" s="77"/>
      <c r="O83" s="77"/>
      <c r="P83" s="77"/>
    </row>
    <row r="84" spans="1:16" s="18" customFormat="1" ht="15.75" customHeight="1" x14ac:dyDescent="0.15">
      <c r="A84" s="30"/>
      <c r="C84" s="66" t="s">
        <v>136</v>
      </c>
      <c r="D84" s="78"/>
      <c r="E84" s="78"/>
      <c r="F84" s="78"/>
      <c r="G84" s="78"/>
      <c r="H84" s="78"/>
      <c r="I84" s="78"/>
      <c r="J84" s="78"/>
      <c r="K84" s="78"/>
      <c r="L84" s="78"/>
      <c r="M84" s="78"/>
      <c r="N84" s="78"/>
      <c r="O84" s="78"/>
      <c r="P84" s="78"/>
    </row>
    <row r="85" spans="1:16" s="18" customFormat="1" ht="15.75" customHeight="1" x14ac:dyDescent="0.15">
      <c r="A85" s="30"/>
      <c r="C85" s="79" t="s">
        <v>137</v>
      </c>
      <c r="D85" s="80">
        <f t="shared" ref="D85:P85" si="25">ROUND(D36,0)</f>
        <v>231000</v>
      </c>
      <c r="E85" s="80">
        <f t="shared" si="25"/>
        <v>257886</v>
      </c>
      <c r="F85" s="80">
        <f t="shared" si="25"/>
        <v>287690</v>
      </c>
      <c r="G85" s="80">
        <f t="shared" si="25"/>
        <v>323415</v>
      </c>
      <c r="H85" s="80">
        <f t="shared" si="25"/>
        <v>362109</v>
      </c>
      <c r="I85" s="80">
        <f t="shared" si="25"/>
        <v>398292</v>
      </c>
      <c r="J85" s="80">
        <f t="shared" si="25"/>
        <v>435824</v>
      </c>
      <c r="K85" s="80">
        <f t="shared" si="25"/>
        <v>472385</v>
      </c>
      <c r="L85" s="80">
        <f t="shared" si="25"/>
        <v>513590</v>
      </c>
      <c r="M85" s="80">
        <f t="shared" si="25"/>
        <v>556436</v>
      </c>
      <c r="N85" s="80">
        <f t="shared" si="25"/>
        <v>604277</v>
      </c>
      <c r="O85" s="80">
        <f t="shared" si="25"/>
        <v>652080</v>
      </c>
      <c r="P85" s="80">
        <f t="shared" si="25"/>
        <v>708562</v>
      </c>
    </row>
    <row r="86" spans="1:16" s="18" customFormat="1" ht="15.75" customHeight="1" x14ac:dyDescent="0.15">
      <c r="A86" s="30"/>
      <c r="C86" s="81" t="s">
        <v>138</v>
      </c>
      <c r="D86" s="80">
        <f t="shared" ref="D86:P86" si="26">ROUND(D69+D79,0)</f>
        <v>231000</v>
      </c>
      <c r="E86" s="80">
        <f t="shared" si="26"/>
        <v>257886</v>
      </c>
      <c r="F86" s="80">
        <f t="shared" si="26"/>
        <v>287690</v>
      </c>
      <c r="G86" s="80">
        <f t="shared" si="26"/>
        <v>323415</v>
      </c>
      <c r="H86" s="80">
        <f t="shared" si="26"/>
        <v>362109</v>
      </c>
      <c r="I86" s="80">
        <f t="shared" si="26"/>
        <v>398292</v>
      </c>
      <c r="J86" s="80">
        <f t="shared" si="26"/>
        <v>435824</v>
      </c>
      <c r="K86" s="80">
        <f t="shared" si="26"/>
        <v>472385</v>
      </c>
      <c r="L86" s="80">
        <f t="shared" si="26"/>
        <v>513590</v>
      </c>
      <c r="M86" s="80">
        <f t="shared" si="26"/>
        <v>556436</v>
      </c>
      <c r="N86" s="80">
        <f t="shared" si="26"/>
        <v>604277</v>
      </c>
      <c r="O86" s="80">
        <f t="shared" si="26"/>
        <v>652080</v>
      </c>
      <c r="P86" s="80">
        <f t="shared" si="26"/>
        <v>708562</v>
      </c>
    </row>
    <row r="87" spans="1:16" s="83" customFormat="1" ht="15.75" customHeight="1" x14ac:dyDescent="0.15">
      <c r="A87" s="82"/>
      <c r="C87" s="84" t="s">
        <v>87</v>
      </c>
      <c r="D87" s="85" t="str">
        <f t="shared" ref="D87:P87" si="27">IF(D85-D86=0,"Balanced","Not Balanced")</f>
        <v>Balanced</v>
      </c>
      <c r="E87" s="85" t="str">
        <f t="shared" si="27"/>
        <v>Balanced</v>
      </c>
      <c r="F87" s="85" t="str">
        <f t="shared" si="27"/>
        <v>Balanced</v>
      </c>
      <c r="G87" s="85" t="str">
        <f t="shared" si="27"/>
        <v>Balanced</v>
      </c>
      <c r="H87" s="85" t="str">
        <f t="shared" si="27"/>
        <v>Balanced</v>
      </c>
      <c r="I87" s="85" t="str">
        <f t="shared" si="27"/>
        <v>Balanced</v>
      </c>
      <c r="J87" s="85" t="str">
        <f t="shared" si="27"/>
        <v>Balanced</v>
      </c>
      <c r="K87" s="85" t="str">
        <f t="shared" si="27"/>
        <v>Balanced</v>
      </c>
      <c r="L87" s="85" t="str">
        <f t="shared" si="27"/>
        <v>Balanced</v>
      </c>
      <c r="M87" s="85" t="str">
        <f t="shared" si="27"/>
        <v>Balanced</v>
      </c>
      <c r="N87" s="85" t="str">
        <f t="shared" si="27"/>
        <v>Balanced</v>
      </c>
      <c r="O87" s="85" t="str">
        <f t="shared" si="27"/>
        <v>Balanced</v>
      </c>
      <c r="P87" s="85" t="str">
        <f t="shared" si="27"/>
        <v>Balanced</v>
      </c>
    </row>
    <row r="88" spans="1:16" ht="15.75" customHeight="1" x14ac:dyDescent="0.2">
      <c r="D88" s="9"/>
      <c r="O88" s="10"/>
    </row>
    <row r="89" spans="1:16" ht="15.75" customHeight="1" x14ac:dyDescent="0.2">
      <c r="D89" s="5"/>
    </row>
    <row r="90" spans="1:16" ht="15.75" customHeight="1" x14ac:dyDescent="0.2">
      <c r="D90" s="5"/>
    </row>
    <row r="91" spans="1:16" ht="15.75" customHeight="1" x14ac:dyDescent="0.2">
      <c r="D91" s="5"/>
    </row>
    <row r="92" spans="1:16" ht="15.75" customHeight="1" x14ac:dyDescent="0.2">
      <c r="D92" s="5"/>
    </row>
    <row r="93" spans="1:16" ht="15.75" customHeight="1" x14ac:dyDescent="0.2">
      <c r="D93" s="5"/>
    </row>
    <row r="94" spans="1:16" ht="15.75" customHeight="1" x14ac:dyDescent="0.2">
      <c r="D94" s="5"/>
    </row>
    <row r="95" spans="1:16" ht="15.75" customHeight="1" x14ac:dyDescent="0.2"/>
    <row r="96" spans="1:1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conditionalFormatting sqref="D37:P37 D62:P62 D82:P82">
    <cfRule type="cellIs" dxfId="1" priority="1" operator="notEqual">
      <formula>0</formula>
    </cfRule>
  </conditionalFormatting>
  <conditionalFormatting sqref="D87:P87">
    <cfRule type="cellIs" dxfId="0" priority="2" operator="notEqual">
      <formula>"Balanced"</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87"/>
  </sheetPr>
  <dimension ref="A1:N996"/>
  <sheetViews>
    <sheetView showGridLines="0" workbookViewId="0">
      <pane ySplit="5" topLeftCell="A13" activePane="bottomLeft" state="frozen"/>
      <selection pane="bottomLeft" activeCell="C4" sqref="C4:N5"/>
    </sheetView>
  </sheetViews>
  <sheetFormatPr baseColWidth="10" defaultColWidth="11.140625" defaultRowHeight="15" customHeight="1" x14ac:dyDescent="0.2"/>
  <cols>
    <col min="1" max="1" width="24.42578125" customWidth="1"/>
    <col min="2" max="2" width="33.140625" bestFit="1" customWidth="1"/>
    <col min="3" max="14" width="9.42578125" customWidth="1"/>
    <col min="15" max="26" width="11.42578125" customWidth="1"/>
  </cols>
  <sheetData>
    <row r="1" spans="1:14" ht="25.75" customHeight="1" x14ac:dyDescent="0.2">
      <c r="A1" s="126" t="s">
        <v>140</v>
      </c>
      <c r="B1" s="125"/>
      <c r="C1" s="123"/>
      <c r="D1" s="123"/>
      <c r="E1" s="123"/>
      <c r="F1" s="123"/>
      <c r="G1" s="123"/>
      <c r="H1" s="123"/>
      <c r="I1" s="123"/>
      <c r="J1" s="123"/>
      <c r="K1" s="123"/>
      <c r="L1" s="123"/>
      <c r="M1" s="123"/>
      <c r="N1" s="125"/>
    </row>
    <row r="2" spans="1:14" ht="15.75" customHeight="1" x14ac:dyDescent="0.2"/>
    <row r="3" spans="1:14" ht="15.75" customHeight="1" x14ac:dyDescent="0.2"/>
    <row r="4" spans="1:14" s="18" customFormat="1" ht="15.75" customHeight="1" x14ac:dyDescent="0.15">
      <c r="A4" s="61"/>
      <c r="B4" s="61"/>
      <c r="C4" s="124" t="s">
        <v>3</v>
      </c>
      <c r="D4" s="124" t="s">
        <v>3</v>
      </c>
      <c r="E4" s="124" t="s">
        <v>3</v>
      </c>
      <c r="F4" s="124" t="s">
        <v>3</v>
      </c>
      <c r="G4" s="124" t="s">
        <v>3</v>
      </c>
      <c r="H4" s="124" t="s">
        <v>3</v>
      </c>
      <c r="I4" s="124" t="s">
        <v>3</v>
      </c>
      <c r="J4" s="124" t="s">
        <v>3</v>
      </c>
      <c r="K4" s="124" t="s">
        <v>3</v>
      </c>
      <c r="L4" s="124" t="s">
        <v>3</v>
      </c>
      <c r="M4" s="124" t="s">
        <v>3</v>
      </c>
      <c r="N4" s="124" t="s">
        <v>3</v>
      </c>
    </row>
    <row r="5" spans="1:14" s="18" customFormat="1" ht="15.75" customHeight="1" x14ac:dyDescent="0.15">
      <c r="A5" s="86"/>
      <c r="B5" s="87"/>
      <c r="C5" s="127">
        <f>About!$N$11</f>
        <v>45292</v>
      </c>
      <c r="D5" s="127">
        <f t="shared" ref="D5:N5" si="0">EOMONTH(C5,1)</f>
        <v>45351</v>
      </c>
      <c r="E5" s="127">
        <f t="shared" si="0"/>
        <v>45382</v>
      </c>
      <c r="F5" s="127">
        <f t="shared" si="0"/>
        <v>45412</v>
      </c>
      <c r="G5" s="127">
        <f t="shared" si="0"/>
        <v>45443</v>
      </c>
      <c r="H5" s="127">
        <f t="shared" si="0"/>
        <v>45473</v>
      </c>
      <c r="I5" s="127">
        <f t="shared" si="0"/>
        <v>45504</v>
      </c>
      <c r="J5" s="127">
        <f t="shared" si="0"/>
        <v>45535</v>
      </c>
      <c r="K5" s="127">
        <f t="shared" si="0"/>
        <v>45565</v>
      </c>
      <c r="L5" s="127">
        <f t="shared" si="0"/>
        <v>45596</v>
      </c>
      <c r="M5" s="127">
        <f t="shared" si="0"/>
        <v>45626</v>
      </c>
      <c r="N5" s="127">
        <f t="shared" si="0"/>
        <v>45657</v>
      </c>
    </row>
    <row r="6" spans="1:14" s="18" customFormat="1" ht="15.75" customHeight="1" x14ac:dyDescent="0.15">
      <c r="A6" s="88" t="s">
        <v>141</v>
      </c>
      <c r="B6" s="88"/>
      <c r="C6" s="88"/>
      <c r="D6" s="88"/>
      <c r="E6" s="88"/>
      <c r="F6" s="88"/>
      <c r="G6" s="88"/>
      <c r="H6" s="88"/>
      <c r="I6" s="88"/>
      <c r="J6" s="88"/>
      <c r="K6" s="88"/>
      <c r="L6" s="88"/>
      <c r="M6" s="88"/>
      <c r="N6" s="88"/>
    </row>
    <row r="7" spans="1:14" s="18" customFormat="1" ht="15.75" customHeight="1" x14ac:dyDescent="0.15">
      <c r="B7" s="18" t="s">
        <v>142</v>
      </c>
      <c r="C7" s="26">
        <f>'Income Statement'!B81</f>
        <v>26097.693499999936</v>
      </c>
      <c r="D7" s="26">
        <f>'Income Statement'!C81</f>
        <v>30736.857827000087</v>
      </c>
      <c r="E7" s="26">
        <f>'Income Statement'!D81</f>
        <v>33924.337102921389</v>
      </c>
      <c r="F7" s="26">
        <f>'Income Statement'!E81</f>
        <v>37141.086991057557</v>
      </c>
      <c r="G7" s="26">
        <f>'Income Statement'!F81</f>
        <v>40387.384284459986</v>
      </c>
      <c r="H7" s="26">
        <f>'Income Statement'!G81</f>
        <v>33663.508431383758</v>
      </c>
      <c r="I7" s="26">
        <f>'Income Statement'!H81</f>
        <v>36969.741560983122</v>
      </c>
      <c r="J7" s="26">
        <f>'Income Statement'!I81</f>
        <v>40306.368509253953</v>
      </c>
      <c r="K7" s="26">
        <f>'Income Statement'!J81</f>
        <v>43673.676845230919</v>
      </c>
      <c r="L7" s="26">
        <f>'Income Statement'!K81</f>
        <v>47071.956897440134</v>
      </c>
      <c r="M7" s="26">
        <f>'Income Statement'!L81</f>
        <v>50501.501780607854</v>
      </c>
      <c r="N7" s="26">
        <f>'Income Statement'!M81</f>
        <v>53962.607422630768</v>
      </c>
    </row>
    <row r="8" spans="1:14" s="18" customFormat="1" ht="15.75" customHeight="1" x14ac:dyDescent="0.15">
      <c r="C8" s="26"/>
      <c r="D8" s="26"/>
      <c r="E8" s="26"/>
      <c r="F8" s="26"/>
      <c r="G8" s="26"/>
      <c r="H8" s="26"/>
      <c r="I8" s="26"/>
      <c r="J8" s="26"/>
      <c r="K8" s="26"/>
      <c r="L8" s="26"/>
      <c r="M8" s="26"/>
      <c r="N8" s="26"/>
    </row>
    <row r="9" spans="1:14" s="18" customFormat="1" ht="15.75" customHeight="1" x14ac:dyDescent="0.15">
      <c r="A9" s="89"/>
      <c r="B9" s="18" t="s">
        <v>143</v>
      </c>
      <c r="C9" s="26">
        <f>'Income Statement'!B72</f>
        <v>120</v>
      </c>
      <c r="D9" s="26">
        <f>'Income Statement'!C72</f>
        <v>120</v>
      </c>
      <c r="E9" s="26">
        <f>'Income Statement'!D72</f>
        <v>120</v>
      </c>
      <c r="F9" s="26">
        <f>'Income Statement'!E72</f>
        <v>120</v>
      </c>
      <c r="G9" s="26">
        <f>'Income Statement'!F72</f>
        <v>120</v>
      </c>
      <c r="H9" s="26">
        <f>'Income Statement'!G72</f>
        <v>120</v>
      </c>
      <c r="I9" s="26">
        <f>'Income Statement'!H72</f>
        <v>120</v>
      </c>
      <c r="J9" s="26">
        <f>'Income Statement'!I72</f>
        <v>120</v>
      </c>
      <c r="K9" s="26">
        <f>'Income Statement'!J72</f>
        <v>120</v>
      </c>
      <c r="L9" s="26">
        <f>'Income Statement'!K72</f>
        <v>120</v>
      </c>
      <c r="M9" s="26">
        <f>'Income Statement'!L72</f>
        <v>120</v>
      </c>
      <c r="N9" s="26">
        <f>'Income Statement'!M72</f>
        <v>120</v>
      </c>
    </row>
    <row r="10" spans="1:14" s="18" customFormat="1" ht="15.75" customHeight="1" x14ac:dyDescent="0.15">
      <c r="A10" s="89"/>
      <c r="B10" s="18" t="s">
        <v>63</v>
      </c>
      <c r="C10" s="26">
        <f>'Income Statement'!B73</f>
        <v>100</v>
      </c>
      <c r="D10" s="26">
        <f>'Income Statement'!C73</f>
        <v>100</v>
      </c>
      <c r="E10" s="26">
        <f>'Income Statement'!D73</f>
        <v>100</v>
      </c>
      <c r="F10" s="26">
        <f>'Income Statement'!E73</f>
        <v>100</v>
      </c>
      <c r="G10" s="26">
        <f>'Income Statement'!F73</f>
        <v>100</v>
      </c>
      <c r="H10" s="26">
        <f>'Income Statement'!G73</f>
        <v>100</v>
      </c>
      <c r="I10" s="26">
        <f>'Income Statement'!H73</f>
        <v>100</v>
      </c>
      <c r="J10" s="26">
        <f>'Income Statement'!I73</f>
        <v>100</v>
      </c>
      <c r="K10" s="26">
        <f>'Income Statement'!J73</f>
        <v>100</v>
      </c>
      <c r="L10" s="26">
        <f>'Income Statement'!K73</f>
        <v>100</v>
      </c>
      <c r="M10" s="26">
        <f>'Income Statement'!L73</f>
        <v>100</v>
      </c>
      <c r="N10" s="26">
        <f>'Income Statement'!M73</f>
        <v>100</v>
      </c>
    </row>
    <row r="11" spans="1:14" s="18" customFormat="1" ht="15.75" customHeight="1" x14ac:dyDescent="0.15">
      <c r="C11" s="26"/>
      <c r="D11" s="26"/>
      <c r="E11" s="26"/>
      <c r="F11" s="26"/>
      <c r="G11" s="26"/>
      <c r="H11" s="26"/>
      <c r="I11" s="26"/>
      <c r="J11" s="26"/>
      <c r="K11" s="26"/>
      <c r="L11" s="26"/>
      <c r="M11" s="26"/>
      <c r="N11" s="26"/>
    </row>
    <row r="12" spans="1:14" s="18" customFormat="1" ht="15.75" customHeight="1" x14ac:dyDescent="0.15">
      <c r="A12" s="30" t="s">
        <v>144</v>
      </c>
      <c r="C12" s="26"/>
      <c r="D12" s="26"/>
      <c r="E12" s="26"/>
      <c r="F12" s="26"/>
      <c r="G12" s="26"/>
      <c r="H12" s="26"/>
      <c r="I12" s="26"/>
      <c r="J12" s="26"/>
      <c r="K12" s="26"/>
      <c r="L12" s="26"/>
      <c r="M12" s="26"/>
      <c r="N12" s="26"/>
    </row>
    <row r="13" spans="1:14" s="18" customFormat="1" ht="15.75" customHeight="1" x14ac:dyDescent="0.15">
      <c r="A13" s="89"/>
      <c r="B13" s="18" t="s">
        <v>145</v>
      </c>
      <c r="C13" s="26">
        <f>'Balance Sheet'!D13-'Balance Sheet'!E13</f>
        <v>-1000</v>
      </c>
      <c r="D13" s="26">
        <f>'Balance Sheet'!E13-'Balance Sheet'!F13</f>
        <v>-1000</v>
      </c>
      <c r="E13" s="26">
        <f>'Balance Sheet'!F13-'Balance Sheet'!G13</f>
        <v>-1600</v>
      </c>
      <c r="F13" s="26">
        <f>'Balance Sheet'!G13-'Balance Sheet'!H13</f>
        <v>5200</v>
      </c>
      <c r="G13" s="26">
        <f>'Balance Sheet'!H13-'Balance Sheet'!I13</f>
        <v>-400</v>
      </c>
      <c r="H13" s="26">
        <f>'Balance Sheet'!I13-'Balance Sheet'!J13</f>
        <v>-3200</v>
      </c>
      <c r="I13" s="26">
        <f>'Balance Sheet'!J13-'Balance Sheet'!K13</f>
        <v>1000</v>
      </c>
      <c r="J13" s="26">
        <f>'Balance Sheet'!K13-'Balance Sheet'!L13</f>
        <v>500</v>
      </c>
      <c r="K13" s="26">
        <f>'Balance Sheet'!L13-'Balance Sheet'!M13</f>
        <v>1800</v>
      </c>
      <c r="L13" s="26">
        <f>'Balance Sheet'!M13-'Balance Sheet'!N13</f>
        <v>-3300</v>
      </c>
      <c r="M13" s="26">
        <f>'Balance Sheet'!N13-'Balance Sheet'!O13</f>
        <v>2000</v>
      </c>
      <c r="N13" s="26">
        <f>'Balance Sheet'!O13-'Balance Sheet'!P13</f>
        <v>1000</v>
      </c>
    </row>
    <row r="14" spans="1:14" s="18" customFormat="1" ht="15.75" customHeight="1" x14ac:dyDescent="0.15">
      <c r="A14" s="89"/>
      <c r="B14" s="18" t="s">
        <v>75</v>
      </c>
      <c r="C14" s="26">
        <f>'Balance Sheet'!D11-'Balance Sheet'!E11</f>
        <v>1000</v>
      </c>
      <c r="D14" s="26">
        <f>'Balance Sheet'!E11-'Balance Sheet'!F11</f>
        <v>1000</v>
      </c>
      <c r="E14" s="26">
        <f>'Balance Sheet'!F11-'Balance Sheet'!G11</f>
        <v>-2000</v>
      </c>
      <c r="F14" s="26">
        <f>'Balance Sheet'!G11-'Balance Sheet'!H11</f>
        <v>-1500</v>
      </c>
      <c r="G14" s="26">
        <f>'Balance Sheet'!H11-'Balance Sheet'!I11</f>
        <v>4500</v>
      </c>
      <c r="H14" s="26">
        <f>'Balance Sheet'!I11-'Balance Sheet'!J11</f>
        <v>-4200</v>
      </c>
      <c r="I14" s="26">
        <f>'Balance Sheet'!J11-'Balance Sheet'!K11</f>
        <v>700</v>
      </c>
      <c r="J14" s="26">
        <f>'Balance Sheet'!K11-'Balance Sheet'!L11</f>
        <v>-1200</v>
      </c>
      <c r="K14" s="26">
        <f>'Balance Sheet'!L11-'Balance Sheet'!M11</f>
        <v>1100</v>
      </c>
      <c r="L14" s="26">
        <f>'Balance Sheet'!M11-'Balance Sheet'!N11</f>
        <v>-600</v>
      </c>
      <c r="M14" s="26">
        <f>'Balance Sheet'!N11-'Balance Sheet'!O11</f>
        <v>2800</v>
      </c>
      <c r="N14" s="26">
        <f>'Balance Sheet'!O11-'Balance Sheet'!P11</f>
        <v>-2800</v>
      </c>
    </row>
    <row r="15" spans="1:14" s="18" customFormat="1" ht="15.75" customHeight="1" x14ac:dyDescent="0.15">
      <c r="A15" s="89"/>
      <c r="B15" s="18" t="s">
        <v>80</v>
      </c>
      <c r="C15" s="26">
        <f>'Balance Sheet'!D21-'Balance Sheet'!E21</f>
        <v>-850</v>
      </c>
      <c r="D15" s="26">
        <f>'Balance Sheet'!E21-'Balance Sheet'!F21</f>
        <v>-20.930000000000291</v>
      </c>
      <c r="E15" s="26">
        <f>'Balance Sheet'!F21-'Balance Sheet'!G21</f>
        <v>-22.734540200000083</v>
      </c>
      <c r="F15" s="26">
        <f>'Balance Sheet'!G21-'Balance Sheet'!H21</f>
        <v>-24.580825910997191</v>
      </c>
      <c r="G15" s="26">
        <f>'Balance Sheet'!H21-'Balance Sheet'!I21</f>
        <v>-26.470385852628169</v>
      </c>
      <c r="H15" s="26">
        <f>'Balance Sheet'!I21-'Balance Sheet'!J21</f>
        <v>-28.404798657926221</v>
      </c>
      <c r="I15" s="26">
        <f>'Balance Sheet'!J21-'Balance Sheet'!K21</f>
        <v>-30.385694579606934</v>
      </c>
      <c r="J15" s="26">
        <f>'Balance Sheet'!K21-'Balance Sheet'!L21</f>
        <v>-32.414757254129654</v>
      </c>
      <c r="K15" s="26">
        <f>'Balance Sheet'!L21-'Balance Sheet'!M21</f>
        <v>-34.493725525509944</v>
      </c>
      <c r="L15" s="26">
        <f>'Balance Sheet'!M21-'Balance Sheet'!N21</f>
        <v>-36.62439533090128</v>
      </c>
      <c r="M15" s="26">
        <f>'Balance Sheet'!N21-'Balance Sheet'!O21</f>
        <v>-38.808621650079658</v>
      </c>
      <c r="N15" s="26">
        <f>'Balance Sheet'!O21-'Balance Sheet'!P21</f>
        <v>-41.048320520974812</v>
      </c>
    </row>
    <row r="16" spans="1:14" s="18" customFormat="1" ht="15.75" customHeight="1" x14ac:dyDescent="0.15">
      <c r="A16" s="30" t="s">
        <v>146</v>
      </c>
      <c r="C16" s="26"/>
      <c r="D16" s="26"/>
      <c r="E16" s="26"/>
      <c r="F16" s="26"/>
      <c r="G16" s="26"/>
      <c r="H16" s="26"/>
      <c r="I16" s="26"/>
      <c r="J16" s="26"/>
      <c r="K16" s="26"/>
      <c r="L16" s="26"/>
      <c r="M16" s="26"/>
      <c r="N16" s="26"/>
    </row>
    <row r="17" spans="1:14" s="18" customFormat="1" ht="15.75" customHeight="1" x14ac:dyDescent="0.15">
      <c r="A17" s="89"/>
      <c r="B17" s="18" t="s">
        <v>101</v>
      </c>
      <c r="C17" s="26">
        <f>'Balance Sheet'!E43-'Balance Sheet'!D43</f>
        <v>1588</v>
      </c>
      <c r="D17" s="26">
        <f>'Balance Sheet'!F43-'Balance Sheet'!E43</f>
        <v>-897</v>
      </c>
      <c r="E17" s="26">
        <f>'Balance Sheet'!G43-'Balance Sheet'!F43</f>
        <v>1794</v>
      </c>
      <c r="F17" s="26">
        <f>'Balance Sheet'!H43-'Balance Sheet'!G43</f>
        <v>1345.5</v>
      </c>
      <c r="G17" s="26">
        <f>'Balance Sheet'!I43-'Balance Sheet'!H43</f>
        <v>-4036.5</v>
      </c>
      <c r="H17" s="26">
        <f>'Balance Sheet'!J43-'Balance Sheet'!I43</f>
        <v>3767.3999999999996</v>
      </c>
      <c r="I17" s="26">
        <f>'Balance Sheet'!K43-'Balance Sheet'!J43</f>
        <v>-627.89999999999964</v>
      </c>
      <c r="J17" s="26">
        <f>'Balance Sheet'!L43-'Balance Sheet'!K43</f>
        <v>1076.3999999999996</v>
      </c>
      <c r="K17" s="26">
        <f>'Balance Sheet'!M43-'Balance Sheet'!L43</f>
        <v>-986.69999999999982</v>
      </c>
      <c r="L17" s="26">
        <f>'Balance Sheet'!N43-'Balance Sheet'!M43</f>
        <v>538.19999999999982</v>
      </c>
      <c r="M17" s="26">
        <f>'Balance Sheet'!O43-'Balance Sheet'!N43</f>
        <v>-2511.6</v>
      </c>
      <c r="N17" s="26">
        <f>'Balance Sheet'!P43-'Balance Sheet'!O43</f>
        <v>2511.6</v>
      </c>
    </row>
    <row r="18" spans="1:14" s="18" customFormat="1" ht="15.75" customHeight="1" x14ac:dyDescent="0.15">
      <c r="A18" s="89"/>
      <c r="B18" s="18" t="s">
        <v>147</v>
      </c>
      <c r="C18" s="26">
        <f>'Balance Sheet'!E54-'Balance Sheet'!D54</f>
        <v>0</v>
      </c>
      <c r="D18" s="26">
        <f>'Balance Sheet'!F54-'Balance Sheet'!E54</f>
        <v>0</v>
      </c>
      <c r="E18" s="26">
        <f>'Balance Sheet'!G54-'Balance Sheet'!F54</f>
        <v>0</v>
      </c>
      <c r="F18" s="26">
        <f>'Balance Sheet'!H54-'Balance Sheet'!G54</f>
        <v>0</v>
      </c>
      <c r="G18" s="26">
        <f>'Balance Sheet'!I54-'Balance Sheet'!H54</f>
        <v>0</v>
      </c>
      <c r="H18" s="26">
        <f>'Balance Sheet'!J54-'Balance Sheet'!I54</f>
        <v>0</v>
      </c>
      <c r="I18" s="26">
        <f>'Balance Sheet'!K54-'Balance Sheet'!J54</f>
        <v>0</v>
      </c>
      <c r="J18" s="26">
        <f>'Balance Sheet'!L54-'Balance Sheet'!K54</f>
        <v>0</v>
      </c>
      <c r="K18" s="26">
        <f>'Balance Sheet'!M54-'Balance Sheet'!L54</f>
        <v>0</v>
      </c>
      <c r="L18" s="26">
        <f>'Balance Sheet'!N54-'Balance Sheet'!M54</f>
        <v>0</v>
      </c>
      <c r="M18" s="26">
        <f>'Balance Sheet'!O54-'Balance Sheet'!N54</f>
        <v>0</v>
      </c>
      <c r="N18" s="26">
        <f>'Balance Sheet'!P54-'Balance Sheet'!O54</f>
        <v>0</v>
      </c>
    </row>
    <row r="19" spans="1:14" s="18" customFormat="1" ht="15.75" customHeight="1" x14ac:dyDescent="0.15">
      <c r="A19" s="89"/>
      <c r="B19" s="18" t="s">
        <v>100</v>
      </c>
      <c r="C19" s="26">
        <f>'Balance Sheet'!E59-'Balance Sheet'!D59</f>
        <v>-800</v>
      </c>
      <c r="D19" s="26">
        <f>'Balance Sheet'!F59-'Balance Sheet'!E59</f>
        <v>-36</v>
      </c>
      <c r="E19" s="26">
        <f>'Balance Sheet'!G59-'Balance Sheet'!F59</f>
        <v>7.0799999999999272</v>
      </c>
      <c r="F19" s="26">
        <f>'Balance Sheet'!H59-'Balance Sheet'!G59</f>
        <v>207.53808000000026</v>
      </c>
      <c r="G19" s="26">
        <f>'Balance Sheet'!I59-'Balance Sheet'!H59</f>
        <v>-167.83808000000045</v>
      </c>
      <c r="H19" s="26">
        <f>'Balance Sheet'!J59-'Balance Sheet'!I59</f>
        <v>101.06371360000048</v>
      </c>
      <c r="I19" s="26">
        <f>'Balance Sheet'!K59-'Balance Sheet'!J59</f>
        <v>218.76874271999986</v>
      </c>
      <c r="J19" s="26">
        <f>'Balance Sheet'!L59-'Balance Sheet'!K59</f>
        <v>-177.03681932159998</v>
      </c>
      <c r="K19" s="26">
        <f>'Balance Sheet'!M59-'Balance Sheet'!L59</f>
        <v>158.79684836998422</v>
      </c>
      <c r="L19" s="26">
        <f>'Balance Sheet'!N59-'Balance Sheet'!M59</f>
        <v>230.45449707367698</v>
      </c>
      <c r="M19" s="26">
        <f>'Balance Sheet'!O59-'Balance Sheet'!N59</f>
        <v>-186.89804771746822</v>
      </c>
      <c r="N19" s="26">
        <f>'Balance Sheet'!P59-'Balance Sheet'!O59</f>
        <v>8.2436525672460448</v>
      </c>
    </row>
    <row r="20" spans="1:14" s="18" customFormat="1" ht="15.75" customHeight="1" x14ac:dyDescent="0.15">
      <c r="C20" s="26"/>
      <c r="D20" s="26"/>
      <c r="E20" s="26"/>
      <c r="F20" s="26"/>
      <c r="G20" s="26"/>
      <c r="H20" s="26"/>
      <c r="I20" s="26"/>
      <c r="J20" s="26"/>
      <c r="K20" s="26"/>
      <c r="L20" s="26"/>
      <c r="M20" s="26"/>
      <c r="N20" s="26"/>
    </row>
    <row r="21" spans="1:14" s="18" customFormat="1" ht="15.75" customHeight="1" x14ac:dyDescent="0.15">
      <c r="A21" s="72" t="s">
        <v>148</v>
      </c>
      <c r="B21" s="72"/>
      <c r="C21" s="90">
        <f t="shared" ref="C21:N21" si="1">SUM(C7:C20)</f>
        <v>26255.693499999936</v>
      </c>
      <c r="D21" s="90">
        <f t="shared" si="1"/>
        <v>30002.927827000087</v>
      </c>
      <c r="E21" s="90">
        <f t="shared" si="1"/>
        <v>32322.682562721391</v>
      </c>
      <c r="F21" s="90">
        <f t="shared" si="1"/>
        <v>42589.544245146557</v>
      </c>
      <c r="G21" s="90">
        <f t="shared" si="1"/>
        <v>40476.575818607358</v>
      </c>
      <c r="H21" s="90">
        <f t="shared" si="1"/>
        <v>30323.567346325835</v>
      </c>
      <c r="I21" s="90">
        <f t="shared" si="1"/>
        <v>38450.224609123514</v>
      </c>
      <c r="J21" s="90">
        <f t="shared" si="1"/>
        <v>40693.31693267823</v>
      </c>
      <c r="K21" s="90">
        <f t="shared" si="1"/>
        <v>45931.279968075396</v>
      </c>
      <c r="L21" s="90">
        <f t="shared" si="1"/>
        <v>44123.986999182904</v>
      </c>
      <c r="M21" s="90">
        <f t="shared" si="1"/>
        <v>52784.195111240304</v>
      </c>
      <c r="N21" s="90">
        <f t="shared" si="1"/>
        <v>54861.402754677038</v>
      </c>
    </row>
    <row r="22" spans="1:14" s="18" customFormat="1" ht="15.75" customHeight="1" x14ac:dyDescent="0.15">
      <c r="C22" s="26"/>
      <c r="D22" s="26"/>
      <c r="E22" s="26"/>
      <c r="F22" s="26"/>
      <c r="G22" s="26"/>
      <c r="H22" s="26"/>
      <c r="I22" s="26"/>
      <c r="J22" s="26"/>
      <c r="K22" s="26"/>
      <c r="L22" s="26"/>
      <c r="M22" s="26"/>
      <c r="N22" s="26"/>
    </row>
    <row r="23" spans="1:14" s="18" customFormat="1" ht="15.75" customHeight="1" x14ac:dyDescent="0.15">
      <c r="A23" s="88" t="s">
        <v>149</v>
      </c>
      <c r="B23" s="88"/>
      <c r="C23" s="62"/>
      <c r="D23" s="62"/>
      <c r="E23" s="62"/>
      <c r="F23" s="62"/>
      <c r="G23" s="62"/>
      <c r="H23" s="62"/>
      <c r="I23" s="62"/>
      <c r="J23" s="62"/>
      <c r="K23" s="62"/>
      <c r="L23" s="62"/>
      <c r="M23" s="62"/>
      <c r="N23" s="62"/>
    </row>
    <row r="24" spans="1:14" s="18" customFormat="1" ht="15.75" customHeight="1" x14ac:dyDescent="0.15">
      <c r="A24" s="89"/>
      <c r="B24" s="18" t="s">
        <v>150</v>
      </c>
      <c r="C24" s="26">
        <f>SUM('Balance Sheet'!D30:D33)-SUM('Balance Sheet'!E30:E33)</f>
        <v>0</v>
      </c>
      <c r="D24" s="26">
        <f>SUM('Balance Sheet'!E30:E33)-SUM('Balance Sheet'!F30:F33)</f>
        <v>0</v>
      </c>
      <c r="E24" s="26">
        <f>SUM('Balance Sheet'!F30:F33)-SUM('Balance Sheet'!G30:G33)</f>
        <v>0</v>
      </c>
      <c r="F24" s="26">
        <f>SUM('Balance Sheet'!G30:G33)-SUM('Balance Sheet'!H30:H33)</f>
        <v>0</v>
      </c>
      <c r="G24" s="26">
        <f>SUM('Balance Sheet'!H30:H33)-SUM('Balance Sheet'!I30:I33)</f>
        <v>0</v>
      </c>
      <c r="H24" s="26">
        <f>SUM('Balance Sheet'!I30:I33)-SUM('Balance Sheet'!J30:J33)</f>
        <v>0</v>
      </c>
      <c r="I24" s="26">
        <f>SUM('Balance Sheet'!J30:J33)-SUM('Balance Sheet'!K30:K33)</f>
        <v>0</v>
      </c>
      <c r="J24" s="26">
        <f>SUM('Balance Sheet'!K30:K33)-SUM('Balance Sheet'!L30:L33)</f>
        <v>0</v>
      </c>
      <c r="K24" s="26">
        <f>SUM('Balance Sheet'!L30:L33)-SUM('Balance Sheet'!M30:M33)</f>
        <v>0</v>
      </c>
      <c r="L24" s="26">
        <f>SUM('Balance Sheet'!M30:M33)-SUM('Balance Sheet'!N30:N33)</f>
        <v>0</v>
      </c>
      <c r="M24" s="26">
        <f>SUM('Balance Sheet'!N30:N33)-SUM('Balance Sheet'!O30:O33)</f>
        <v>0</v>
      </c>
      <c r="N24" s="26">
        <f>SUM('Balance Sheet'!O30:O33)-SUM('Balance Sheet'!P30:P33)</f>
        <v>0</v>
      </c>
    </row>
    <row r="25" spans="1:14" s="18" customFormat="1" ht="15.75" customHeight="1" x14ac:dyDescent="0.15">
      <c r="C25" s="26"/>
      <c r="D25" s="26"/>
      <c r="E25" s="26"/>
      <c r="F25" s="26"/>
      <c r="G25" s="26"/>
      <c r="H25" s="26"/>
      <c r="I25" s="26"/>
      <c r="J25" s="26"/>
      <c r="K25" s="26"/>
      <c r="L25" s="26"/>
      <c r="M25" s="26"/>
      <c r="N25" s="26"/>
    </row>
    <row r="26" spans="1:14" s="18" customFormat="1" ht="15.75" customHeight="1" x14ac:dyDescent="0.15">
      <c r="A26" s="72" t="s">
        <v>151</v>
      </c>
      <c r="B26" s="72"/>
      <c r="C26" s="90">
        <f t="shared" ref="C26:N26" si="2">SUM(C24:C25)</f>
        <v>0</v>
      </c>
      <c r="D26" s="90">
        <f t="shared" si="2"/>
        <v>0</v>
      </c>
      <c r="E26" s="90">
        <f t="shared" si="2"/>
        <v>0</v>
      </c>
      <c r="F26" s="90">
        <f t="shared" si="2"/>
        <v>0</v>
      </c>
      <c r="G26" s="90">
        <f t="shared" si="2"/>
        <v>0</v>
      </c>
      <c r="H26" s="90">
        <f t="shared" si="2"/>
        <v>0</v>
      </c>
      <c r="I26" s="90">
        <f t="shared" si="2"/>
        <v>0</v>
      </c>
      <c r="J26" s="90">
        <f t="shared" si="2"/>
        <v>0</v>
      </c>
      <c r="K26" s="90">
        <f t="shared" si="2"/>
        <v>0</v>
      </c>
      <c r="L26" s="90">
        <f t="shared" si="2"/>
        <v>0</v>
      </c>
      <c r="M26" s="90">
        <f t="shared" si="2"/>
        <v>0</v>
      </c>
      <c r="N26" s="90">
        <f t="shared" si="2"/>
        <v>0</v>
      </c>
    </row>
    <row r="27" spans="1:14" s="18" customFormat="1" ht="15.75" customHeight="1" x14ac:dyDescent="0.15">
      <c r="C27" s="26"/>
      <c r="D27" s="26"/>
      <c r="E27" s="26"/>
      <c r="F27" s="26"/>
      <c r="G27" s="26"/>
      <c r="H27" s="26"/>
      <c r="I27" s="26"/>
      <c r="J27" s="26"/>
      <c r="K27" s="26"/>
      <c r="L27" s="26"/>
      <c r="M27" s="26"/>
      <c r="N27" s="26"/>
    </row>
    <row r="28" spans="1:14" s="18" customFormat="1" ht="15.75" customHeight="1" x14ac:dyDescent="0.15">
      <c r="A28" s="88" t="s">
        <v>152</v>
      </c>
      <c r="B28" s="88"/>
      <c r="C28" s="62"/>
      <c r="D28" s="62"/>
      <c r="E28" s="62"/>
      <c r="F28" s="62"/>
      <c r="G28" s="62"/>
      <c r="H28" s="62"/>
      <c r="I28" s="62"/>
      <c r="J28" s="62"/>
      <c r="K28" s="62"/>
      <c r="L28" s="62"/>
      <c r="M28" s="62"/>
      <c r="N28" s="62"/>
    </row>
    <row r="29" spans="1:14" s="18" customFormat="1" ht="15.75" customHeight="1" x14ac:dyDescent="0.15">
      <c r="A29" s="89"/>
      <c r="B29" s="18" t="s">
        <v>153</v>
      </c>
      <c r="C29" s="26">
        <f>('Balance Sheet'!E47-'Balance Sheet'!D47)</f>
        <v>0</v>
      </c>
      <c r="D29" s="26">
        <f>('Balance Sheet'!F47-'Balance Sheet'!E47)</f>
        <v>0</v>
      </c>
      <c r="E29" s="26">
        <f>('Balance Sheet'!G47-'Balance Sheet'!F47)</f>
        <v>0</v>
      </c>
      <c r="F29" s="26">
        <f>('Balance Sheet'!H47-'Balance Sheet'!G47)</f>
        <v>0</v>
      </c>
      <c r="G29" s="26">
        <f>('Balance Sheet'!I47-'Balance Sheet'!H47)</f>
        <v>0</v>
      </c>
      <c r="H29" s="26">
        <f>('Balance Sheet'!J47-'Balance Sheet'!I47)</f>
        <v>0</v>
      </c>
      <c r="I29" s="26">
        <f>('Balance Sheet'!K47-'Balance Sheet'!J47)</f>
        <v>0</v>
      </c>
      <c r="J29" s="26">
        <f>('Balance Sheet'!L47-'Balance Sheet'!K47)</f>
        <v>0</v>
      </c>
      <c r="K29" s="26">
        <f>('Balance Sheet'!M47-'Balance Sheet'!L47)</f>
        <v>0</v>
      </c>
      <c r="L29" s="26">
        <f>('Balance Sheet'!N47-'Balance Sheet'!M47)</f>
        <v>0</v>
      </c>
      <c r="M29" s="26">
        <f>('Balance Sheet'!O47-'Balance Sheet'!N47)</f>
        <v>0</v>
      </c>
      <c r="N29" s="26">
        <f>('Balance Sheet'!P47-'Balance Sheet'!O47)</f>
        <v>0</v>
      </c>
    </row>
    <row r="30" spans="1:14" s="18" customFormat="1" ht="15.75" customHeight="1" x14ac:dyDescent="0.15">
      <c r="A30" s="89"/>
      <c r="B30" s="18" t="s">
        <v>154</v>
      </c>
      <c r="C30" s="26">
        <f>+'Balance Sheet'!E51-'Balance Sheet'!D51</f>
        <v>0</v>
      </c>
      <c r="D30" s="26">
        <f>+'Balance Sheet'!F51-'Balance Sheet'!E51</f>
        <v>0</v>
      </c>
      <c r="E30" s="26">
        <f>+'Balance Sheet'!G51-'Balance Sheet'!F51</f>
        <v>0</v>
      </c>
      <c r="F30" s="26">
        <f>+'Balance Sheet'!H51-'Balance Sheet'!G51</f>
        <v>0</v>
      </c>
      <c r="G30" s="26">
        <f>+'Balance Sheet'!I51-'Balance Sheet'!H51</f>
        <v>0</v>
      </c>
      <c r="H30" s="26">
        <f>+'Balance Sheet'!J51-'Balance Sheet'!I51</f>
        <v>0</v>
      </c>
      <c r="I30" s="26">
        <f>+'Balance Sheet'!K51-'Balance Sheet'!J51</f>
        <v>0</v>
      </c>
      <c r="J30" s="26">
        <f>+'Balance Sheet'!L51-'Balance Sheet'!K51</f>
        <v>0</v>
      </c>
      <c r="K30" s="26">
        <f>+'Balance Sheet'!M51-'Balance Sheet'!L51</f>
        <v>0</v>
      </c>
      <c r="L30" s="26">
        <f>+'Balance Sheet'!N51-'Balance Sheet'!M51</f>
        <v>0</v>
      </c>
      <c r="M30" s="26">
        <f>+'Balance Sheet'!O51-'Balance Sheet'!N51</f>
        <v>0</v>
      </c>
      <c r="N30" s="26">
        <f>+'Balance Sheet'!P51-'Balance Sheet'!O51</f>
        <v>0</v>
      </c>
    </row>
    <row r="31" spans="1:14" s="18" customFormat="1" ht="15.75" customHeight="1" x14ac:dyDescent="0.15">
      <c r="C31" s="26"/>
      <c r="D31" s="26"/>
      <c r="E31" s="26"/>
      <c r="F31" s="26"/>
      <c r="G31" s="26"/>
      <c r="H31" s="26"/>
      <c r="I31" s="26"/>
      <c r="J31" s="26"/>
      <c r="K31" s="26"/>
      <c r="L31" s="26"/>
      <c r="M31" s="26"/>
      <c r="N31" s="26"/>
    </row>
    <row r="32" spans="1:14" s="18" customFormat="1" ht="15.75" customHeight="1" x14ac:dyDescent="0.15">
      <c r="A32" s="72" t="s">
        <v>155</v>
      </c>
      <c r="B32" s="72"/>
      <c r="C32" s="90">
        <f t="shared" ref="C32:N32" si="3">SUM(C29:C31)</f>
        <v>0</v>
      </c>
      <c r="D32" s="90">
        <f t="shared" si="3"/>
        <v>0</v>
      </c>
      <c r="E32" s="90">
        <f t="shared" si="3"/>
        <v>0</v>
      </c>
      <c r="F32" s="90">
        <f t="shared" si="3"/>
        <v>0</v>
      </c>
      <c r="G32" s="90">
        <f t="shared" si="3"/>
        <v>0</v>
      </c>
      <c r="H32" s="90">
        <f t="shared" si="3"/>
        <v>0</v>
      </c>
      <c r="I32" s="90">
        <f t="shared" si="3"/>
        <v>0</v>
      </c>
      <c r="J32" s="90">
        <f t="shared" si="3"/>
        <v>0</v>
      </c>
      <c r="K32" s="90">
        <f t="shared" si="3"/>
        <v>0</v>
      </c>
      <c r="L32" s="90">
        <f t="shared" si="3"/>
        <v>0</v>
      </c>
      <c r="M32" s="90">
        <f t="shared" si="3"/>
        <v>0</v>
      </c>
      <c r="N32" s="90">
        <f t="shared" si="3"/>
        <v>0</v>
      </c>
    </row>
    <row r="33" spans="1:14" s="18" customFormat="1" ht="15.75" customHeight="1" x14ac:dyDescent="0.15">
      <c r="C33" s="26"/>
      <c r="D33" s="26"/>
      <c r="E33" s="26"/>
      <c r="F33" s="26"/>
      <c r="G33" s="26"/>
      <c r="H33" s="26"/>
      <c r="I33" s="26"/>
      <c r="J33" s="26"/>
      <c r="K33" s="26"/>
      <c r="L33" s="26"/>
      <c r="M33" s="26"/>
      <c r="N33" s="26"/>
    </row>
    <row r="34" spans="1:14" s="18" customFormat="1" ht="15.75" customHeight="1" x14ac:dyDescent="0.15">
      <c r="A34" s="30" t="s">
        <v>156</v>
      </c>
      <c r="B34" s="91"/>
      <c r="C34" s="35">
        <f>'Balance Sheet'!D8</f>
        <v>10000</v>
      </c>
      <c r="D34" s="35">
        <f>C38</f>
        <v>36255.693499999936</v>
      </c>
      <c r="E34" s="35">
        <f t="shared" ref="E34:N34" si="4">D38</f>
        <v>66258.62132700003</v>
      </c>
      <c r="F34" s="35">
        <f t="shared" si="4"/>
        <v>98581.303889721428</v>
      </c>
      <c r="G34" s="35">
        <f t="shared" si="4"/>
        <v>141170.84813486799</v>
      </c>
      <c r="H34" s="35">
        <f t="shared" si="4"/>
        <v>181647.42395347534</v>
      </c>
      <c r="I34" s="35">
        <f t="shared" si="4"/>
        <v>211970.99129980119</v>
      </c>
      <c r="J34" s="35">
        <f t="shared" si="4"/>
        <v>250421.2159089247</v>
      </c>
      <c r="K34" s="35">
        <f t="shared" si="4"/>
        <v>291114.53284160292</v>
      </c>
      <c r="L34" s="35">
        <f t="shared" si="4"/>
        <v>337045.81280967832</v>
      </c>
      <c r="M34" s="35">
        <f t="shared" si="4"/>
        <v>381169.79980886122</v>
      </c>
      <c r="N34" s="35">
        <f t="shared" si="4"/>
        <v>433953.99492010154</v>
      </c>
    </row>
    <row r="35" spans="1:14" s="18" customFormat="1" ht="15.75" customHeight="1" x14ac:dyDescent="0.15">
      <c r="A35" s="30"/>
      <c r="B35" s="91"/>
      <c r="C35" s="35"/>
      <c r="D35" s="35"/>
      <c r="E35" s="35"/>
      <c r="F35" s="35"/>
      <c r="G35" s="35"/>
      <c r="H35" s="35"/>
      <c r="I35" s="35"/>
      <c r="J35" s="35"/>
      <c r="K35" s="35"/>
      <c r="L35" s="35"/>
      <c r="M35" s="35"/>
      <c r="N35" s="35"/>
    </row>
    <row r="36" spans="1:14" s="18" customFormat="1" ht="15.75" customHeight="1" x14ac:dyDescent="0.15">
      <c r="A36" s="92" t="s">
        <v>159</v>
      </c>
      <c r="B36" s="92"/>
      <c r="C36" s="93">
        <f t="shared" ref="C36:N36" si="5">C21+C26+C32</f>
        <v>26255.693499999936</v>
      </c>
      <c r="D36" s="93">
        <f t="shared" si="5"/>
        <v>30002.927827000087</v>
      </c>
      <c r="E36" s="93">
        <f t="shared" si="5"/>
        <v>32322.682562721391</v>
      </c>
      <c r="F36" s="93">
        <f t="shared" si="5"/>
        <v>42589.544245146557</v>
      </c>
      <c r="G36" s="93">
        <f t="shared" si="5"/>
        <v>40476.575818607358</v>
      </c>
      <c r="H36" s="93">
        <f t="shared" si="5"/>
        <v>30323.567346325835</v>
      </c>
      <c r="I36" s="93">
        <f t="shared" si="5"/>
        <v>38450.224609123514</v>
      </c>
      <c r="J36" s="93">
        <f t="shared" si="5"/>
        <v>40693.31693267823</v>
      </c>
      <c r="K36" s="93">
        <f t="shared" si="5"/>
        <v>45931.279968075396</v>
      </c>
      <c r="L36" s="93">
        <f t="shared" si="5"/>
        <v>44123.986999182904</v>
      </c>
      <c r="M36" s="93">
        <f t="shared" si="5"/>
        <v>52784.195111240304</v>
      </c>
      <c r="N36" s="93">
        <f t="shared" si="5"/>
        <v>54861.402754677038</v>
      </c>
    </row>
    <row r="37" spans="1:14" s="18" customFormat="1" ht="15.75" customHeight="1" x14ac:dyDescent="0.15">
      <c r="A37" s="30"/>
      <c r="B37" s="30"/>
      <c r="C37" s="35"/>
      <c r="D37" s="35"/>
      <c r="E37" s="35"/>
      <c r="F37" s="35"/>
      <c r="G37" s="35"/>
      <c r="H37" s="35"/>
      <c r="I37" s="35"/>
      <c r="J37" s="35"/>
      <c r="K37" s="35"/>
      <c r="L37" s="35"/>
      <c r="M37" s="35"/>
      <c r="N37" s="35"/>
    </row>
    <row r="38" spans="1:14" s="18" customFormat="1" ht="16.5" customHeight="1" x14ac:dyDescent="0.15">
      <c r="A38" s="71" t="s">
        <v>157</v>
      </c>
      <c r="B38" s="71"/>
      <c r="C38" s="94">
        <f t="shared" ref="C38:N38" si="6">C36+C34</f>
        <v>36255.693499999936</v>
      </c>
      <c r="D38" s="94">
        <f t="shared" si="6"/>
        <v>66258.62132700003</v>
      </c>
      <c r="E38" s="94">
        <f t="shared" si="6"/>
        <v>98581.303889721428</v>
      </c>
      <c r="F38" s="94">
        <f t="shared" si="6"/>
        <v>141170.84813486799</v>
      </c>
      <c r="G38" s="94">
        <f t="shared" si="6"/>
        <v>181647.42395347534</v>
      </c>
      <c r="H38" s="94">
        <f t="shared" si="6"/>
        <v>211970.99129980119</v>
      </c>
      <c r="I38" s="94">
        <f t="shared" si="6"/>
        <v>250421.2159089247</v>
      </c>
      <c r="J38" s="94">
        <f t="shared" si="6"/>
        <v>291114.53284160292</v>
      </c>
      <c r="K38" s="94">
        <f t="shared" si="6"/>
        <v>337045.81280967832</v>
      </c>
      <c r="L38" s="94">
        <f t="shared" si="6"/>
        <v>381169.79980886122</v>
      </c>
      <c r="M38" s="94">
        <f t="shared" si="6"/>
        <v>433953.99492010154</v>
      </c>
      <c r="N38" s="94">
        <f t="shared" si="6"/>
        <v>488815.39767477859</v>
      </c>
    </row>
    <row r="39" spans="1:14" ht="15.75" customHeight="1" x14ac:dyDescent="0.2">
      <c r="C39" s="7"/>
      <c r="D39" s="7"/>
      <c r="E39" s="7"/>
      <c r="F39" s="7"/>
      <c r="G39" s="7"/>
      <c r="H39" s="7"/>
      <c r="I39" s="7"/>
      <c r="J39" s="7"/>
      <c r="K39" s="7"/>
      <c r="L39" s="7"/>
      <c r="M39" s="7"/>
      <c r="N39" s="7"/>
    </row>
    <row r="40" spans="1:14" ht="15.75" customHeight="1" x14ac:dyDescent="0.2">
      <c r="C40" s="7"/>
      <c r="D40" s="8"/>
      <c r="E40" s="8"/>
      <c r="F40" s="8"/>
      <c r="G40" s="8"/>
      <c r="H40" s="8"/>
      <c r="I40" s="8"/>
      <c r="J40" s="8"/>
      <c r="K40" s="8"/>
      <c r="L40" s="8"/>
      <c r="M40" s="8"/>
      <c r="N40" s="8"/>
    </row>
    <row r="41" spans="1:14" ht="16.5" customHeight="1" x14ac:dyDescent="0.2">
      <c r="C41" s="7"/>
      <c r="D41" s="7"/>
      <c r="E41" s="7"/>
      <c r="F41" s="7"/>
      <c r="G41" s="7"/>
      <c r="H41" s="7"/>
      <c r="I41" s="7"/>
      <c r="J41" s="7"/>
      <c r="K41" s="7"/>
      <c r="L41" s="7"/>
      <c r="M41" s="7"/>
      <c r="N41" s="7"/>
    </row>
    <row r="42" spans="1:14" ht="15.75" customHeight="1" x14ac:dyDescent="0.2">
      <c r="C42" s="7"/>
      <c r="D42" s="7"/>
      <c r="E42" s="7"/>
      <c r="F42" s="7"/>
      <c r="G42" s="7"/>
      <c r="H42" s="7"/>
      <c r="I42" s="7"/>
      <c r="J42" s="7"/>
      <c r="K42" s="7"/>
      <c r="L42" s="7"/>
      <c r="M42" s="7"/>
      <c r="N42" s="7"/>
    </row>
    <row r="43" spans="1:14" ht="15.75" customHeight="1" x14ac:dyDescent="0.2">
      <c r="C43" s="7"/>
      <c r="D43" s="8"/>
      <c r="E43" s="8"/>
      <c r="F43" s="8"/>
      <c r="G43" s="8"/>
      <c r="H43" s="8"/>
      <c r="I43" s="8"/>
      <c r="J43" s="8"/>
      <c r="K43" s="8"/>
      <c r="L43" s="8"/>
      <c r="M43" s="8"/>
      <c r="N43" s="8"/>
    </row>
    <row r="44" spans="1:14" ht="15.75" customHeight="1" x14ac:dyDescent="0.2">
      <c r="C44" s="7"/>
      <c r="D44" s="7"/>
      <c r="E44" s="7"/>
      <c r="F44" s="7"/>
      <c r="G44" s="7"/>
      <c r="H44" s="7"/>
      <c r="I44" s="7"/>
      <c r="J44" s="7"/>
      <c r="K44" s="7"/>
      <c r="L44" s="7"/>
      <c r="M44" s="7"/>
      <c r="N44" s="7"/>
    </row>
    <row r="45" spans="1:14" ht="15.75" customHeight="1" x14ac:dyDescent="0.2">
      <c r="C45" s="7"/>
      <c r="D45" s="7"/>
      <c r="E45" s="7"/>
      <c r="F45" s="7"/>
      <c r="G45" s="7"/>
      <c r="H45" s="7"/>
      <c r="I45" s="7"/>
      <c r="J45" s="7"/>
      <c r="K45" s="7"/>
      <c r="L45" s="7"/>
      <c r="M45" s="7"/>
      <c r="N45" s="7"/>
    </row>
    <row r="46" spans="1:14" ht="15.75" customHeight="1" x14ac:dyDescent="0.2">
      <c r="C46" s="7"/>
      <c r="D46" s="7"/>
      <c r="E46" s="7"/>
      <c r="F46" s="7"/>
      <c r="G46" s="7"/>
      <c r="H46" s="7"/>
      <c r="I46" s="7"/>
      <c r="J46" s="7"/>
      <c r="K46" s="7"/>
      <c r="L46" s="7"/>
      <c r="M46" s="7"/>
      <c r="N46" s="7"/>
    </row>
    <row r="47" spans="1:14" ht="15.75" customHeight="1" x14ac:dyDescent="0.2">
      <c r="C47" s="7"/>
      <c r="D47" s="7"/>
      <c r="E47" s="7"/>
      <c r="F47" s="7"/>
      <c r="G47" s="7"/>
      <c r="H47" s="7"/>
      <c r="I47" s="7"/>
      <c r="J47" s="7"/>
      <c r="K47" s="7"/>
      <c r="L47" s="7"/>
      <c r="M47" s="7"/>
      <c r="N47" s="7"/>
    </row>
    <row r="48" spans="1:14" ht="15.75" customHeight="1" x14ac:dyDescent="0.2">
      <c r="C48" s="7"/>
      <c r="D48" s="7"/>
      <c r="E48" s="7"/>
      <c r="F48" s="7"/>
      <c r="G48" s="7"/>
      <c r="H48" s="7"/>
      <c r="I48" s="7"/>
      <c r="J48" s="7"/>
      <c r="K48" s="7"/>
      <c r="L48" s="7"/>
      <c r="M48" s="7"/>
      <c r="N48" s="7"/>
    </row>
    <row r="49" spans="3:14" ht="15.75" customHeight="1" x14ac:dyDescent="0.2">
      <c r="C49" s="7"/>
      <c r="D49" s="7"/>
      <c r="E49" s="7"/>
      <c r="F49" s="7"/>
      <c r="G49" s="7"/>
      <c r="H49" s="7"/>
      <c r="I49" s="7"/>
      <c r="J49" s="7"/>
      <c r="K49" s="7"/>
      <c r="L49" s="7"/>
      <c r="M49" s="7"/>
      <c r="N49" s="7"/>
    </row>
    <row r="50" spans="3:14" ht="15.75" customHeight="1" x14ac:dyDescent="0.2">
      <c r="C50" s="7"/>
      <c r="D50" s="8"/>
      <c r="E50" s="8"/>
      <c r="F50" s="8"/>
      <c r="G50" s="8"/>
      <c r="H50" s="8"/>
      <c r="I50" s="8"/>
      <c r="J50" s="8"/>
      <c r="K50" s="8"/>
      <c r="L50" s="8"/>
      <c r="M50" s="8"/>
      <c r="N50" s="8"/>
    </row>
    <row r="51" spans="3:14" ht="15.75" customHeight="1" x14ac:dyDescent="0.2">
      <c r="C51" s="7"/>
      <c r="D51" s="8"/>
      <c r="E51" s="8"/>
      <c r="F51" s="8"/>
      <c r="G51" s="8"/>
      <c r="H51" s="8"/>
      <c r="I51" s="8"/>
      <c r="J51" s="8"/>
      <c r="K51" s="8"/>
      <c r="L51" s="8"/>
      <c r="M51" s="8"/>
      <c r="N51" s="8"/>
    </row>
    <row r="52" spans="3:14" ht="15.75" customHeight="1" x14ac:dyDescent="0.2">
      <c r="C52" s="7"/>
      <c r="D52" s="12"/>
      <c r="E52" s="12"/>
      <c r="F52" s="12"/>
      <c r="G52" s="12"/>
      <c r="H52" s="12"/>
      <c r="I52" s="12"/>
      <c r="J52" s="12"/>
      <c r="K52" s="12"/>
      <c r="L52" s="12"/>
      <c r="M52" s="12"/>
      <c r="N52" s="12"/>
    </row>
    <row r="53" spans="3:14" ht="15.75" customHeight="1" x14ac:dyDescent="0.2">
      <c r="C53" s="7"/>
      <c r="D53" s="7"/>
      <c r="E53" s="7"/>
      <c r="F53" s="7"/>
      <c r="G53" s="7"/>
      <c r="H53" s="7"/>
      <c r="I53" s="7"/>
      <c r="J53" s="7"/>
      <c r="K53" s="7"/>
      <c r="L53" s="7"/>
      <c r="M53" s="7"/>
      <c r="N53" s="7"/>
    </row>
    <row r="54" spans="3:14" ht="15.75" customHeight="1" x14ac:dyDescent="0.2">
      <c r="C54" s="7"/>
      <c r="D54" s="7"/>
      <c r="E54" s="7"/>
      <c r="F54" s="7"/>
      <c r="G54" s="7"/>
      <c r="H54" s="7"/>
      <c r="I54" s="7"/>
      <c r="J54" s="7"/>
      <c r="K54" s="7"/>
      <c r="L54" s="7"/>
      <c r="M54" s="7"/>
      <c r="N54" s="7"/>
    </row>
    <row r="55" spans="3:14" ht="15.75" customHeight="1" x14ac:dyDescent="0.2">
      <c r="C55" s="7"/>
      <c r="D55" s="7"/>
      <c r="E55" s="7"/>
      <c r="F55" s="7"/>
      <c r="G55" s="7"/>
      <c r="H55" s="7"/>
      <c r="I55" s="7"/>
      <c r="J55" s="7"/>
      <c r="K55" s="7"/>
      <c r="L55" s="7"/>
      <c r="M55" s="7"/>
      <c r="N55" s="7"/>
    </row>
    <row r="56" spans="3:14" ht="15.75" customHeight="1" x14ac:dyDescent="0.2">
      <c r="C56" s="7"/>
      <c r="D56" s="7"/>
      <c r="E56" s="7"/>
      <c r="F56" s="7"/>
      <c r="G56" s="7"/>
      <c r="H56" s="7"/>
      <c r="I56" s="7"/>
      <c r="J56" s="7"/>
      <c r="K56" s="7"/>
      <c r="L56" s="7"/>
      <c r="M56" s="7"/>
      <c r="N56" s="7"/>
    </row>
    <row r="57" spans="3:14" ht="15.75" customHeight="1" x14ac:dyDescent="0.2">
      <c r="C57" s="7"/>
      <c r="D57" s="7"/>
      <c r="E57" s="7"/>
      <c r="F57" s="7"/>
      <c r="G57" s="7"/>
      <c r="H57" s="7"/>
      <c r="I57" s="7"/>
      <c r="J57" s="7"/>
      <c r="K57" s="7"/>
      <c r="L57" s="7"/>
      <c r="M57" s="7"/>
      <c r="N57" s="7"/>
    </row>
    <row r="58" spans="3:14" ht="15.75" customHeight="1" x14ac:dyDescent="0.2">
      <c r="C58" s="7"/>
      <c r="D58" s="8"/>
      <c r="E58" s="8"/>
      <c r="F58" s="8"/>
      <c r="G58" s="8"/>
      <c r="H58" s="8"/>
      <c r="I58" s="8"/>
      <c r="J58" s="8"/>
      <c r="K58" s="8"/>
      <c r="L58" s="8"/>
      <c r="M58" s="8"/>
      <c r="N58" s="8"/>
    </row>
    <row r="59" spans="3:14" ht="15.75" customHeight="1" x14ac:dyDescent="0.2">
      <c r="C59" s="7"/>
      <c r="D59" s="7"/>
      <c r="E59" s="7"/>
      <c r="F59" s="7"/>
      <c r="G59" s="7"/>
      <c r="H59" s="7"/>
      <c r="I59" s="7"/>
      <c r="J59" s="7"/>
      <c r="K59" s="7"/>
      <c r="L59" s="7"/>
      <c r="M59" s="7"/>
      <c r="N59" s="7"/>
    </row>
    <row r="60" spans="3:14" ht="15.75" customHeight="1" x14ac:dyDescent="0.2">
      <c r="C60" s="7"/>
      <c r="D60" s="12"/>
      <c r="E60" s="12"/>
      <c r="F60" s="12"/>
      <c r="G60" s="12"/>
      <c r="H60" s="12"/>
      <c r="I60" s="12"/>
      <c r="J60" s="12"/>
      <c r="K60" s="12"/>
      <c r="L60" s="12"/>
      <c r="M60" s="12"/>
      <c r="N60" s="12"/>
    </row>
    <row r="61" spans="3:14" ht="15.75" customHeight="1" x14ac:dyDescent="0.2">
      <c r="C61" s="7"/>
      <c r="D61" s="7"/>
      <c r="E61" s="7"/>
      <c r="F61" s="7"/>
      <c r="G61" s="7"/>
      <c r="H61" s="7"/>
      <c r="I61" s="7"/>
      <c r="J61" s="7"/>
      <c r="K61" s="7"/>
      <c r="L61" s="7"/>
      <c r="M61" s="7"/>
      <c r="N61" s="7"/>
    </row>
    <row r="62" spans="3:14" ht="15.75" customHeight="1" x14ac:dyDescent="0.2">
      <c r="C62" s="7"/>
      <c r="D62" s="7"/>
      <c r="E62" s="7"/>
      <c r="F62" s="7"/>
      <c r="G62" s="7"/>
      <c r="H62" s="7"/>
      <c r="I62" s="7"/>
      <c r="J62" s="7"/>
      <c r="K62" s="7"/>
      <c r="L62" s="7"/>
      <c r="M62" s="7"/>
      <c r="N62" s="7"/>
    </row>
    <row r="63" spans="3:14" ht="15.75" customHeight="1" x14ac:dyDescent="0.2">
      <c r="C63" s="7"/>
      <c r="D63" s="7"/>
      <c r="E63" s="7"/>
      <c r="F63" s="7"/>
      <c r="G63" s="7"/>
      <c r="H63" s="7"/>
      <c r="I63" s="7"/>
      <c r="J63" s="7"/>
      <c r="K63" s="7"/>
      <c r="L63" s="7"/>
      <c r="M63" s="7"/>
      <c r="N63" s="7"/>
    </row>
    <row r="64" spans="3:14" ht="15.75" customHeight="1" x14ac:dyDescent="0.2">
      <c r="C64" s="7"/>
      <c r="D64" s="7"/>
      <c r="E64" s="7"/>
      <c r="F64" s="7"/>
      <c r="G64" s="7"/>
      <c r="H64" s="7"/>
      <c r="I64" s="7"/>
      <c r="J64" s="7"/>
      <c r="K64" s="7"/>
      <c r="L64" s="7"/>
      <c r="M64" s="7"/>
      <c r="N64" s="7"/>
    </row>
    <row r="65" spans="3:14" ht="15.75" customHeight="1" x14ac:dyDescent="0.2">
      <c r="C65" s="7"/>
      <c r="D65" s="7"/>
      <c r="E65" s="7"/>
      <c r="F65" s="7"/>
      <c r="G65" s="7"/>
      <c r="H65" s="7"/>
      <c r="I65" s="7"/>
      <c r="J65" s="7"/>
      <c r="K65" s="7"/>
      <c r="L65" s="7"/>
      <c r="M65" s="7"/>
      <c r="N65" s="7"/>
    </row>
    <row r="66" spans="3:14" ht="15.75" customHeight="1" x14ac:dyDescent="0.2">
      <c r="C66" s="7"/>
      <c r="D66" s="7"/>
      <c r="E66" s="7"/>
      <c r="F66" s="7"/>
      <c r="G66" s="7"/>
      <c r="H66" s="7"/>
      <c r="I66" s="7"/>
      <c r="J66" s="7"/>
      <c r="K66" s="7"/>
      <c r="L66" s="7"/>
      <c r="M66" s="7"/>
      <c r="N66" s="7"/>
    </row>
    <row r="67" spans="3:14" ht="15.75" customHeight="1" x14ac:dyDescent="0.2">
      <c r="C67" s="7"/>
      <c r="D67" s="7"/>
      <c r="E67" s="7"/>
      <c r="F67" s="7"/>
      <c r="G67" s="7"/>
      <c r="H67" s="7"/>
      <c r="I67" s="7"/>
      <c r="J67" s="7"/>
      <c r="K67" s="7"/>
      <c r="L67" s="7"/>
      <c r="M67" s="7"/>
      <c r="N67" s="7"/>
    </row>
    <row r="68" spans="3:14" ht="15.75" customHeight="1" x14ac:dyDescent="0.2">
      <c r="C68" s="7"/>
      <c r="D68" s="7"/>
      <c r="E68" s="7"/>
      <c r="F68" s="7"/>
      <c r="G68" s="7"/>
      <c r="H68" s="7"/>
      <c r="I68" s="7"/>
      <c r="J68" s="7"/>
      <c r="K68" s="7"/>
      <c r="L68" s="7"/>
      <c r="M68" s="7"/>
      <c r="N68" s="7"/>
    </row>
    <row r="69" spans="3:14" ht="15.75" customHeight="1" x14ac:dyDescent="0.2">
      <c r="C69" s="7"/>
      <c r="D69" s="7"/>
      <c r="E69" s="7"/>
      <c r="F69" s="7"/>
      <c r="G69" s="7"/>
      <c r="H69" s="7"/>
      <c r="I69" s="7"/>
      <c r="J69" s="7"/>
      <c r="K69" s="7"/>
      <c r="L69" s="7"/>
      <c r="M69" s="7"/>
      <c r="N69" s="7"/>
    </row>
    <row r="70" spans="3:14" ht="15.75" customHeight="1" x14ac:dyDescent="0.2">
      <c r="C70" s="7"/>
      <c r="D70" s="12"/>
      <c r="E70" s="12"/>
      <c r="F70" s="12"/>
      <c r="G70" s="12"/>
      <c r="H70" s="12"/>
      <c r="I70" s="12"/>
      <c r="J70" s="12"/>
      <c r="K70" s="12"/>
      <c r="L70" s="12"/>
      <c r="M70" s="12"/>
      <c r="N70" s="12"/>
    </row>
    <row r="71" spans="3:14" ht="15.75" customHeight="1" x14ac:dyDescent="0.2">
      <c r="C71" s="7"/>
      <c r="D71" s="7"/>
      <c r="E71" s="7"/>
      <c r="F71" s="7"/>
      <c r="G71" s="7"/>
      <c r="H71" s="7"/>
      <c r="I71" s="7"/>
      <c r="J71" s="7"/>
      <c r="K71" s="7"/>
      <c r="L71" s="7"/>
      <c r="M71" s="7"/>
      <c r="N71" s="7"/>
    </row>
    <row r="72" spans="3:14" ht="15.75" customHeight="1" x14ac:dyDescent="0.2">
      <c r="C72" s="7"/>
      <c r="D72" s="12"/>
      <c r="E72" s="12"/>
      <c r="F72" s="12"/>
      <c r="G72" s="12"/>
      <c r="H72" s="12"/>
      <c r="I72" s="12"/>
      <c r="J72" s="12"/>
      <c r="K72" s="12"/>
      <c r="L72" s="12"/>
      <c r="M72" s="12"/>
      <c r="N72" s="12"/>
    </row>
    <row r="73" spans="3:14" ht="15.75" customHeight="1" x14ac:dyDescent="0.2">
      <c r="C73" s="7"/>
      <c r="D73" s="7"/>
      <c r="E73" s="7"/>
      <c r="F73" s="7"/>
      <c r="G73" s="7"/>
      <c r="H73" s="7"/>
      <c r="I73" s="7"/>
      <c r="J73" s="7"/>
      <c r="K73" s="7"/>
      <c r="L73" s="7"/>
      <c r="M73" s="7"/>
      <c r="N73" s="7"/>
    </row>
    <row r="74" spans="3:14" ht="15.75" customHeight="1" x14ac:dyDescent="0.2">
      <c r="C74" s="7"/>
      <c r="D74" s="7"/>
      <c r="E74" s="7"/>
      <c r="F74" s="7"/>
      <c r="G74" s="7"/>
      <c r="H74" s="7"/>
      <c r="I74" s="7"/>
      <c r="J74" s="7"/>
      <c r="K74" s="7"/>
      <c r="L74" s="7"/>
      <c r="M74" s="7"/>
      <c r="N74" s="7"/>
    </row>
    <row r="75" spans="3:14" ht="15.75" customHeight="1" x14ac:dyDescent="0.2">
      <c r="C75" s="7"/>
      <c r="D75" s="7"/>
      <c r="E75" s="7"/>
      <c r="F75" s="7"/>
      <c r="G75" s="7"/>
      <c r="H75" s="7"/>
      <c r="I75" s="7"/>
      <c r="J75" s="7"/>
      <c r="K75" s="7"/>
      <c r="L75" s="7"/>
      <c r="M75" s="7"/>
      <c r="N75" s="7"/>
    </row>
    <row r="76" spans="3:14" ht="15.75" customHeight="1" x14ac:dyDescent="0.2">
      <c r="C76" s="7"/>
      <c r="D76" s="7"/>
      <c r="E76" s="7"/>
      <c r="F76" s="7"/>
      <c r="G76" s="7"/>
      <c r="H76" s="7"/>
      <c r="I76" s="7"/>
      <c r="J76" s="7"/>
      <c r="K76" s="7"/>
      <c r="L76" s="7"/>
      <c r="M76" s="7"/>
      <c r="N76" s="7"/>
    </row>
    <row r="77" spans="3:14" ht="15.75" customHeight="1" x14ac:dyDescent="0.2">
      <c r="C77" s="7"/>
      <c r="D77" s="7"/>
      <c r="E77" s="7"/>
      <c r="F77" s="7"/>
      <c r="G77" s="7"/>
      <c r="H77" s="7"/>
      <c r="I77" s="7"/>
      <c r="J77" s="7"/>
      <c r="K77" s="7"/>
      <c r="L77" s="7"/>
      <c r="M77" s="7"/>
      <c r="N77" s="7"/>
    </row>
    <row r="78" spans="3:14" ht="15.75" customHeight="1" x14ac:dyDescent="0.2">
      <c r="C78" s="7"/>
      <c r="D78" s="7"/>
      <c r="E78" s="7"/>
      <c r="F78" s="7"/>
      <c r="G78" s="7"/>
      <c r="H78" s="7"/>
      <c r="I78" s="7"/>
      <c r="J78" s="7"/>
      <c r="K78" s="7"/>
      <c r="L78" s="7"/>
      <c r="M78" s="7"/>
      <c r="N78" s="7"/>
    </row>
    <row r="79" spans="3:14" ht="15.75" customHeight="1" x14ac:dyDescent="0.2">
      <c r="C79" s="7"/>
      <c r="D79" s="7"/>
      <c r="E79" s="7"/>
      <c r="F79" s="7"/>
      <c r="G79" s="7"/>
      <c r="H79" s="7"/>
      <c r="I79" s="7"/>
      <c r="J79" s="7"/>
      <c r="K79" s="7"/>
      <c r="L79" s="7"/>
      <c r="M79" s="7"/>
      <c r="N79" s="7"/>
    </row>
    <row r="80" spans="3:14" ht="15.75" customHeight="1" x14ac:dyDescent="0.2">
      <c r="C80" s="7"/>
      <c r="D80" s="7"/>
      <c r="E80" s="7"/>
      <c r="F80" s="7"/>
      <c r="G80" s="7"/>
      <c r="H80" s="7"/>
      <c r="I80" s="7"/>
      <c r="J80" s="7"/>
      <c r="K80" s="7"/>
      <c r="L80" s="7"/>
      <c r="M80" s="7"/>
      <c r="N80" s="7"/>
    </row>
    <row r="81" spans="3:14" ht="15.75" customHeight="1" x14ac:dyDescent="0.2">
      <c r="C81" s="7"/>
      <c r="D81" s="7"/>
      <c r="E81" s="7"/>
      <c r="F81" s="7"/>
      <c r="G81" s="7"/>
      <c r="H81" s="7"/>
      <c r="I81" s="7"/>
      <c r="J81" s="7"/>
      <c r="K81" s="7"/>
      <c r="L81" s="7"/>
      <c r="M81" s="7"/>
      <c r="N81" s="7"/>
    </row>
    <row r="82" spans="3:14" ht="15.75" customHeight="1" x14ac:dyDescent="0.2">
      <c r="C82" s="7"/>
      <c r="D82" s="7"/>
      <c r="E82" s="7"/>
      <c r="F82" s="7"/>
      <c r="G82" s="7"/>
      <c r="H82" s="7"/>
      <c r="I82" s="7"/>
      <c r="J82" s="7"/>
      <c r="K82" s="7"/>
      <c r="L82" s="7"/>
      <c r="M82" s="7"/>
      <c r="N82" s="7"/>
    </row>
    <row r="83" spans="3:14" ht="15.75" customHeight="1" x14ac:dyDescent="0.2">
      <c r="C83" s="7"/>
      <c r="D83" s="7"/>
      <c r="E83" s="7"/>
      <c r="F83" s="7"/>
      <c r="G83" s="7"/>
      <c r="H83" s="7"/>
      <c r="I83" s="7"/>
      <c r="J83" s="7"/>
      <c r="K83" s="7"/>
      <c r="L83" s="7"/>
      <c r="M83" s="7"/>
      <c r="N83" s="7"/>
    </row>
    <row r="84" spans="3:14" ht="15.75" customHeight="1" x14ac:dyDescent="0.2">
      <c r="C84" s="7"/>
      <c r="D84" s="7"/>
      <c r="E84" s="7"/>
      <c r="F84" s="7"/>
      <c r="G84" s="7"/>
      <c r="H84" s="7"/>
      <c r="I84" s="7"/>
      <c r="J84" s="7"/>
      <c r="K84" s="7"/>
      <c r="L84" s="7"/>
      <c r="M84" s="7"/>
      <c r="N84" s="7"/>
    </row>
    <row r="85" spans="3:14" ht="16.5" customHeight="1" x14ac:dyDescent="0.2">
      <c r="C85" s="7"/>
      <c r="D85" s="7"/>
      <c r="E85" s="7"/>
      <c r="F85" s="7"/>
      <c r="G85" s="7"/>
      <c r="H85" s="7"/>
      <c r="I85" s="7"/>
      <c r="J85" s="7"/>
      <c r="K85" s="7"/>
      <c r="L85" s="7"/>
      <c r="M85" s="7"/>
      <c r="N85" s="7"/>
    </row>
    <row r="86" spans="3:14" ht="15.75" customHeight="1" x14ac:dyDescent="0.2">
      <c r="C86" s="7"/>
      <c r="D86" s="7"/>
      <c r="E86" s="7"/>
      <c r="F86" s="7"/>
      <c r="G86" s="7"/>
      <c r="H86" s="7"/>
      <c r="I86" s="7"/>
      <c r="J86" s="7"/>
      <c r="K86" s="7"/>
      <c r="L86" s="7"/>
      <c r="M86" s="7"/>
      <c r="N86" s="7"/>
    </row>
    <row r="87" spans="3:14" ht="15.75" customHeight="1" x14ac:dyDescent="0.2">
      <c r="C87" s="7"/>
      <c r="D87" s="7"/>
      <c r="E87" s="7"/>
      <c r="F87" s="7"/>
      <c r="G87" s="7"/>
      <c r="H87" s="7"/>
      <c r="I87" s="7"/>
      <c r="J87" s="7"/>
      <c r="K87" s="7"/>
      <c r="L87" s="7"/>
      <c r="M87" s="7"/>
      <c r="N87" s="7"/>
    </row>
    <row r="88" spans="3:14" ht="15.75" customHeight="1" x14ac:dyDescent="0.2">
      <c r="C88" s="7"/>
      <c r="D88" s="7"/>
      <c r="E88" s="7"/>
      <c r="F88" s="7"/>
      <c r="G88" s="7"/>
      <c r="H88" s="7"/>
      <c r="I88" s="7"/>
      <c r="J88" s="7"/>
      <c r="K88" s="7"/>
      <c r="L88" s="7"/>
      <c r="M88" s="7"/>
      <c r="N88" s="7"/>
    </row>
    <row r="89" spans="3:14" ht="15.75" customHeight="1" x14ac:dyDescent="0.2">
      <c r="C89" s="7"/>
      <c r="D89" s="7"/>
      <c r="E89" s="7"/>
      <c r="F89" s="7"/>
      <c r="G89" s="7"/>
      <c r="H89" s="7"/>
      <c r="I89" s="7"/>
      <c r="J89" s="7"/>
      <c r="K89" s="7"/>
      <c r="L89" s="7"/>
      <c r="M89" s="7"/>
      <c r="N89" s="7"/>
    </row>
    <row r="90" spans="3:14" ht="15.75" customHeight="1" x14ac:dyDescent="0.2">
      <c r="C90" s="7"/>
      <c r="D90" s="7"/>
      <c r="E90" s="7"/>
      <c r="F90" s="7"/>
      <c r="G90" s="7"/>
      <c r="H90" s="7"/>
      <c r="I90" s="7"/>
      <c r="J90" s="7"/>
      <c r="K90" s="7"/>
      <c r="L90" s="7"/>
      <c r="M90" s="7"/>
      <c r="N90" s="7"/>
    </row>
    <row r="91" spans="3:14" ht="15.75" customHeight="1" x14ac:dyDescent="0.2">
      <c r="C91" s="7"/>
      <c r="D91" s="7"/>
      <c r="E91" s="7"/>
      <c r="F91" s="7"/>
      <c r="G91" s="7"/>
      <c r="H91" s="7"/>
      <c r="I91" s="7"/>
      <c r="J91" s="7"/>
      <c r="K91" s="7"/>
      <c r="L91" s="7"/>
      <c r="M91" s="7"/>
      <c r="N91" s="7"/>
    </row>
    <row r="92" spans="3:14" ht="15.75" customHeight="1" x14ac:dyDescent="0.2">
      <c r="C92" s="7"/>
      <c r="D92" s="7"/>
      <c r="E92" s="7"/>
      <c r="F92" s="7"/>
      <c r="G92" s="7"/>
      <c r="H92" s="7"/>
      <c r="I92" s="7"/>
      <c r="J92" s="7"/>
      <c r="K92" s="7"/>
      <c r="L92" s="7"/>
      <c r="M92" s="7"/>
      <c r="N92" s="7"/>
    </row>
    <row r="93" spans="3:14" ht="15.75" customHeight="1" x14ac:dyDescent="0.2">
      <c r="C93" s="7"/>
      <c r="D93" s="7"/>
      <c r="E93" s="7"/>
      <c r="F93" s="7"/>
      <c r="G93" s="7"/>
      <c r="H93" s="7"/>
      <c r="I93" s="7"/>
      <c r="J93" s="7"/>
      <c r="K93" s="7"/>
      <c r="L93" s="7"/>
      <c r="M93" s="7"/>
      <c r="N93" s="7"/>
    </row>
    <row r="94" spans="3:14" ht="15.75" customHeight="1" x14ac:dyDescent="0.2">
      <c r="C94" s="7"/>
      <c r="D94" s="7"/>
      <c r="E94" s="7"/>
      <c r="F94" s="7"/>
      <c r="G94" s="7"/>
      <c r="H94" s="7"/>
      <c r="I94" s="7"/>
      <c r="J94" s="7"/>
      <c r="K94" s="7"/>
      <c r="L94" s="7"/>
      <c r="M94" s="7"/>
      <c r="N94" s="7"/>
    </row>
    <row r="95" spans="3:14" ht="15.75" customHeight="1" x14ac:dyDescent="0.2">
      <c r="C95" s="7"/>
      <c r="D95" s="7"/>
      <c r="E95" s="7"/>
      <c r="F95" s="7"/>
      <c r="G95" s="7"/>
      <c r="H95" s="7"/>
      <c r="I95" s="7"/>
      <c r="J95" s="7"/>
      <c r="K95" s="7"/>
      <c r="L95" s="7"/>
      <c r="M95" s="7"/>
      <c r="N95" s="7"/>
    </row>
    <row r="96" spans="3:14" ht="15.75" customHeight="1" x14ac:dyDescent="0.2">
      <c r="C96" s="7"/>
      <c r="D96" s="7"/>
      <c r="E96" s="7"/>
      <c r="F96" s="7"/>
      <c r="G96" s="7"/>
      <c r="H96" s="7"/>
      <c r="I96" s="7"/>
      <c r="J96" s="7"/>
      <c r="K96" s="7"/>
      <c r="L96" s="7"/>
      <c r="M96" s="7"/>
      <c r="N96" s="7"/>
    </row>
    <row r="97" spans="3:14" ht="15.75" customHeight="1" x14ac:dyDescent="0.2">
      <c r="C97" s="7"/>
      <c r="D97" s="7"/>
      <c r="E97" s="7"/>
      <c r="F97" s="7"/>
      <c r="G97" s="7"/>
      <c r="H97" s="7"/>
      <c r="I97" s="7"/>
      <c r="J97" s="7"/>
      <c r="K97" s="7"/>
      <c r="L97" s="7"/>
      <c r="M97" s="7"/>
      <c r="N97" s="7"/>
    </row>
    <row r="98" spans="3:14" ht="15.75" customHeight="1" x14ac:dyDescent="0.2">
      <c r="C98" s="7"/>
      <c r="D98" s="7"/>
      <c r="E98" s="7"/>
      <c r="F98" s="7"/>
      <c r="G98" s="7"/>
      <c r="H98" s="7"/>
      <c r="I98" s="7"/>
      <c r="J98" s="7"/>
      <c r="K98" s="7"/>
      <c r="L98" s="7"/>
      <c r="M98" s="7"/>
      <c r="N98" s="7"/>
    </row>
    <row r="99" spans="3:14" ht="15.75" customHeight="1" x14ac:dyDescent="0.2">
      <c r="C99" s="7"/>
      <c r="D99" s="7"/>
      <c r="E99" s="7"/>
      <c r="F99" s="7"/>
      <c r="G99" s="7"/>
      <c r="H99" s="7"/>
      <c r="I99" s="7"/>
      <c r="J99" s="7"/>
      <c r="K99" s="7"/>
      <c r="L99" s="7"/>
      <c r="M99" s="7"/>
      <c r="N99" s="7"/>
    </row>
    <row r="100" spans="3:14" ht="15.75" customHeight="1" x14ac:dyDescent="0.2">
      <c r="C100" s="7"/>
      <c r="D100" s="7"/>
      <c r="E100" s="7"/>
      <c r="F100" s="7"/>
      <c r="G100" s="7"/>
      <c r="H100" s="7"/>
      <c r="I100" s="7"/>
      <c r="J100" s="7"/>
      <c r="K100" s="7"/>
      <c r="L100" s="7"/>
      <c r="M100" s="7"/>
      <c r="N100" s="7"/>
    </row>
    <row r="101" spans="3:14" ht="15.75" customHeight="1" x14ac:dyDescent="0.2">
      <c r="C101" s="7"/>
      <c r="D101" s="7"/>
      <c r="E101" s="7"/>
      <c r="F101" s="7"/>
      <c r="G101" s="7"/>
      <c r="H101" s="7"/>
      <c r="I101" s="7"/>
      <c r="J101" s="7"/>
      <c r="K101" s="7"/>
      <c r="L101" s="7"/>
      <c r="M101" s="7"/>
      <c r="N101" s="7"/>
    </row>
    <row r="102" spans="3:14" ht="15.75" customHeight="1" x14ac:dyDescent="0.2">
      <c r="C102" s="7"/>
      <c r="D102" s="7"/>
      <c r="E102" s="7"/>
      <c r="F102" s="7"/>
      <c r="G102" s="7"/>
      <c r="H102" s="7"/>
      <c r="I102" s="7"/>
      <c r="J102" s="7"/>
      <c r="K102" s="7"/>
      <c r="L102" s="7"/>
      <c r="M102" s="7"/>
      <c r="N102" s="7"/>
    </row>
    <row r="103" spans="3:14" ht="15.75" customHeight="1" x14ac:dyDescent="0.2">
      <c r="C103" s="7"/>
      <c r="D103" s="7"/>
      <c r="E103" s="7"/>
      <c r="F103" s="7"/>
      <c r="G103" s="7"/>
      <c r="H103" s="7"/>
      <c r="I103" s="7"/>
      <c r="J103" s="7"/>
      <c r="K103" s="7"/>
      <c r="L103" s="7"/>
      <c r="M103" s="7"/>
      <c r="N103" s="7"/>
    </row>
    <row r="104" spans="3:14" ht="15.75" customHeight="1" x14ac:dyDescent="0.2">
      <c r="C104" s="7"/>
      <c r="D104" s="7"/>
      <c r="E104" s="7"/>
      <c r="F104" s="7"/>
      <c r="G104" s="7"/>
      <c r="H104" s="7"/>
      <c r="I104" s="7"/>
      <c r="J104" s="7"/>
      <c r="K104" s="7"/>
      <c r="L104" s="7"/>
      <c r="M104" s="7"/>
      <c r="N104" s="7"/>
    </row>
    <row r="105" spans="3:14" ht="15.75" customHeight="1" x14ac:dyDescent="0.2">
      <c r="C105" s="7"/>
      <c r="D105" s="7"/>
      <c r="E105" s="7"/>
      <c r="F105" s="7"/>
      <c r="G105" s="7"/>
      <c r="H105" s="7"/>
      <c r="I105" s="7"/>
      <c r="J105" s="7"/>
      <c r="K105" s="7"/>
      <c r="L105" s="7"/>
      <c r="M105" s="7"/>
      <c r="N105" s="7"/>
    </row>
    <row r="106" spans="3:14" ht="15.75" customHeight="1" x14ac:dyDescent="0.2">
      <c r="C106" s="7"/>
      <c r="D106" s="7"/>
      <c r="E106" s="7"/>
      <c r="F106" s="7"/>
      <c r="G106" s="7"/>
      <c r="H106" s="7"/>
      <c r="I106" s="7"/>
      <c r="J106" s="7"/>
      <c r="K106" s="7"/>
      <c r="L106" s="7"/>
      <c r="M106" s="7"/>
      <c r="N106" s="7"/>
    </row>
    <row r="107" spans="3:14" ht="15.75" customHeight="1" x14ac:dyDescent="0.2">
      <c r="C107" s="7"/>
      <c r="D107" s="7"/>
      <c r="E107" s="7"/>
      <c r="F107" s="7"/>
      <c r="G107" s="7"/>
      <c r="H107" s="7"/>
      <c r="I107" s="7"/>
      <c r="J107" s="7"/>
      <c r="K107" s="7"/>
      <c r="L107" s="7"/>
      <c r="M107" s="7"/>
      <c r="N107" s="7"/>
    </row>
    <row r="108" spans="3:14" ht="15.75" customHeight="1" x14ac:dyDescent="0.2">
      <c r="C108" s="7"/>
      <c r="D108" s="7"/>
      <c r="E108" s="7"/>
      <c r="F108" s="7"/>
      <c r="G108" s="7"/>
      <c r="H108" s="7"/>
      <c r="I108" s="7"/>
      <c r="J108" s="7"/>
      <c r="K108" s="7"/>
      <c r="L108" s="7"/>
      <c r="M108" s="7"/>
      <c r="N108" s="7"/>
    </row>
    <row r="109" spans="3:14" ht="15.75" customHeight="1" x14ac:dyDescent="0.2">
      <c r="C109" s="7"/>
      <c r="D109" s="7"/>
      <c r="E109" s="7"/>
      <c r="F109" s="7"/>
      <c r="G109" s="7"/>
      <c r="H109" s="7"/>
      <c r="I109" s="7"/>
      <c r="J109" s="7"/>
      <c r="K109" s="7"/>
      <c r="L109" s="7"/>
      <c r="M109" s="7"/>
      <c r="N109" s="7"/>
    </row>
    <row r="110" spans="3:14" ht="15.75" customHeight="1" x14ac:dyDescent="0.2">
      <c r="C110" s="7"/>
      <c r="D110" s="7"/>
      <c r="E110" s="7"/>
      <c r="F110" s="7"/>
      <c r="G110" s="7"/>
      <c r="H110" s="7"/>
      <c r="I110" s="7"/>
      <c r="J110" s="7"/>
      <c r="K110" s="7"/>
      <c r="L110" s="7"/>
      <c r="M110" s="7"/>
      <c r="N110" s="7"/>
    </row>
    <row r="111" spans="3:14" ht="15.75" customHeight="1" x14ac:dyDescent="0.2">
      <c r="C111" s="7"/>
      <c r="D111" s="7"/>
      <c r="E111" s="7"/>
      <c r="F111" s="7"/>
      <c r="G111" s="7"/>
      <c r="H111" s="7"/>
      <c r="I111" s="7"/>
      <c r="J111" s="7"/>
      <c r="K111" s="7"/>
      <c r="L111" s="7"/>
      <c r="M111" s="7"/>
      <c r="N111" s="7"/>
    </row>
    <row r="112" spans="3:14" ht="15.75" customHeight="1" x14ac:dyDescent="0.2">
      <c r="C112" s="7"/>
      <c r="D112" s="7"/>
      <c r="E112" s="7"/>
      <c r="F112" s="7"/>
      <c r="G112" s="7"/>
      <c r="H112" s="7"/>
      <c r="I112" s="7"/>
      <c r="J112" s="7"/>
      <c r="K112" s="7"/>
      <c r="L112" s="7"/>
      <c r="M112" s="7"/>
      <c r="N112" s="7"/>
    </row>
    <row r="113" spans="3:14" ht="15.75" customHeight="1" x14ac:dyDescent="0.2">
      <c r="C113" s="7"/>
      <c r="D113" s="7"/>
      <c r="E113" s="7"/>
      <c r="F113" s="7"/>
      <c r="G113" s="7"/>
      <c r="H113" s="7"/>
      <c r="I113" s="7"/>
      <c r="J113" s="7"/>
      <c r="K113" s="7"/>
      <c r="L113" s="7"/>
      <c r="M113" s="7"/>
      <c r="N113" s="7"/>
    </row>
    <row r="114" spans="3:14" ht="15.75" customHeight="1" x14ac:dyDescent="0.2">
      <c r="C114" s="7"/>
      <c r="D114" s="7"/>
      <c r="E114" s="7"/>
      <c r="F114" s="7"/>
      <c r="G114" s="7"/>
      <c r="H114" s="7"/>
      <c r="I114" s="7"/>
      <c r="J114" s="7"/>
      <c r="K114" s="7"/>
      <c r="L114" s="7"/>
      <c r="M114" s="7"/>
      <c r="N114" s="7"/>
    </row>
    <row r="115" spans="3:14" ht="15.75" customHeight="1" x14ac:dyDescent="0.2">
      <c r="C115" s="7"/>
      <c r="D115" s="7"/>
      <c r="E115" s="7"/>
      <c r="F115" s="7"/>
      <c r="G115" s="7"/>
      <c r="H115" s="7"/>
      <c r="I115" s="7"/>
      <c r="J115" s="7"/>
      <c r="K115" s="7"/>
      <c r="L115" s="7"/>
      <c r="M115" s="7"/>
      <c r="N115" s="7"/>
    </row>
    <row r="116" spans="3:14" ht="15.75" customHeight="1" x14ac:dyDescent="0.2">
      <c r="C116" s="7"/>
      <c r="D116" s="7"/>
      <c r="E116" s="7"/>
      <c r="F116" s="7"/>
      <c r="G116" s="7"/>
      <c r="H116" s="7"/>
      <c r="I116" s="7"/>
      <c r="J116" s="7"/>
      <c r="K116" s="7"/>
      <c r="L116" s="7"/>
      <c r="M116" s="7"/>
      <c r="N116" s="7"/>
    </row>
    <row r="117" spans="3:14" ht="15.75" customHeight="1" x14ac:dyDescent="0.2">
      <c r="C117" s="7"/>
      <c r="D117" s="7"/>
      <c r="E117" s="7"/>
      <c r="F117" s="7"/>
      <c r="G117" s="7"/>
      <c r="H117" s="7"/>
      <c r="I117" s="7"/>
      <c r="J117" s="7"/>
      <c r="K117" s="7"/>
      <c r="L117" s="7"/>
      <c r="M117" s="7"/>
      <c r="N117" s="7"/>
    </row>
    <row r="118" spans="3:14" ht="15.75" customHeight="1" x14ac:dyDescent="0.2">
      <c r="C118" s="7"/>
      <c r="D118" s="7"/>
      <c r="E118" s="7"/>
      <c r="F118" s="7"/>
      <c r="G118" s="7"/>
      <c r="H118" s="7"/>
      <c r="I118" s="7"/>
      <c r="J118" s="7"/>
      <c r="K118" s="7"/>
      <c r="L118" s="7"/>
      <c r="M118" s="7"/>
      <c r="N118" s="7"/>
    </row>
    <row r="119" spans="3:14" ht="15.75" customHeight="1" x14ac:dyDescent="0.2">
      <c r="C119" s="7"/>
      <c r="D119" s="7"/>
      <c r="E119" s="7"/>
      <c r="F119" s="7"/>
      <c r="G119" s="7"/>
      <c r="H119" s="7"/>
      <c r="I119" s="7"/>
      <c r="J119" s="7"/>
      <c r="K119" s="7"/>
      <c r="L119" s="7"/>
      <c r="M119" s="7"/>
      <c r="N119" s="7"/>
    </row>
    <row r="120" spans="3:14" ht="15.75" customHeight="1" x14ac:dyDescent="0.2">
      <c r="C120" s="7"/>
      <c r="D120" s="7"/>
      <c r="E120" s="7"/>
      <c r="F120" s="7"/>
      <c r="G120" s="7"/>
      <c r="H120" s="7"/>
      <c r="I120" s="7"/>
      <c r="J120" s="7"/>
      <c r="K120" s="7"/>
      <c r="L120" s="7"/>
      <c r="M120" s="7"/>
      <c r="N120" s="7"/>
    </row>
    <row r="121" spans="3:14" ht="15.75" customHeight="1" x14ac:dyDescent="0.2">
      <c r="C121" s="7"/>
      <c r="D121" s="7"/>
      <c r="E121" s="7"/>
      <c r="F121" s="7"/>
      <c r="G121" s="7"/>
      <c r="H121" s="7"/>
      <c r="I121" s="7"/>
      <c r="J121" s="7"/>
      <c r="K121" s="7"/>
      <c r="L121" s="7"/>
      <c r="M121" s="7"/>
      <c r="N121" s="7"/>
    </row>
    <row r="122" spans="3:14" ht="15.75" customHeight="1" x14ac:dyDescent="0.2">
      <c r="C122" s="7"/>
      <c r="D122" s="7"/>
      <c r="E122" s="7"/>
      <c r="F122" s="7"/>
      <c r="G122" s="7"/>
      <c r="H122" s="7"/>
      <c r="I122" s="7"/>
      <c r="J122" s="7"/>
      <c r="K122" s="7"/>
      <c r="L122" s="7"/>
      <c r="M122" s="7"/>
      <c r="N122" s="7"/>
    </row>
    <row r="123" spans="3:14" ht="15.75" customHeight="1" x14ac:dyDescent="0.2"/>
    <row r="124" spans="3:14" ht="15.75" customHeight="1" x14ac:dyDescent="0.2"/>
    <row r="125" spans="3:14" ht="15.75" customHeight="1" x14ac:dyDescent="0.2"/>
    <row r="126" spans="3:14" ht="15.75" customHeight="1" x14ac:dyDescent="0.2"/>
    <row r="127" spans="3:14" ht="15.75" customHeight="1" x14ac:dyDescent="0.2"/>
    <row r="128" spans="3:14"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About</vt:lpstr>
      <vt:lpstr>Income Statement</vt:lpstr>
      <vt:lpstr>Balance Sheet</vt:lpstr>
      <vt:lpstr>Cash Flow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Ross</dc:creator>
  <cp:lastModifiedBy>Mike Dion</cp:lastModifiedBy>
  <dcterms:created xsi:type="dcterms:W3CDTF">2020-12-20T23:38:57Z</dcterms:created>
  <dcterms:modified xsi:type="dcterms:W3CDTF">2024-04-12T11:08:30Z</dcterms:modified>
</cp:coreProperties>
</file>