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dion/Downloads/"/>
    </mc:Choice>
  </mc:AlternateContent>
  <xr:revisionPtr revIDLastSave="0" documentId="13_ncr:1_{95F70771-3500-F14C-86AF-FA196B0D5F1B}" xr6:coauthVersionLast="47" xr6:coauthVersionMax="47" xr10:uidLastSave="{00000000-0000-0000-0000-000000000000}"/>
  <bookViews>
    <workbookView xWindow="-33120" yWindow="1420" windowWidth="25280" windowHeight="15060" firstSheet="1" activeTab="1" xr2:uid="{00000000-000D-0000-FFFF-FFFF00000000}"/>
  </bookViews>
  <sheets>
    <sheet name="Analysis -&gt;" sheetId="6" r:id="rId1"/>
    <sheet name="Analysis" sheetId="2" r:id="rId2"/>
    <sheet name="Inputs -&gt;" sheetId="5" r:id="rId3"/>
    <sheet name="Inputs" sheetId="1" r:id="rId4"/>
    <sheet name="Depreciation" sheetId="4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G19" i="2"/>
  <c r="G14" i="2"/>
  <c r="G13" i="2"/>
  <c r="F13" i="2"/>
  <c r="E13" i="2"/>
  <c r="C19" i="2"/>
  <c r="D13" i="2"/>
  <c r="C13" i="2"/>
  <c r="G11" i="2"/>
  <c r="G12" i="2" s="1"/>
  <c r="F11" i="2"/>
  <c r="F12" i="2" s="1"/>
  <c r="E11" i="2"/>
  <c r="E12" i="2" s="1"/>
  <c r="D11" i="2"/>
  <c r="D12" i="2" s="1"/>
  <c r="D15" i="2" s="1"/>
  <c r="C11" i="2"/>
  <c r="C12" i="2" s="1"/>
  <c r="C15" i="2" s="1"/>
  <c r="G2" i="2"/>
  <c r="F2" i="2"/>
  <c r="E2" i="2"/>
  <c r="D2" i="2"/>
  <c r="C2" i="2"/>
  <c r="G3" i="2"/>
  <c r="F3" i="2"/>
  <c r="E3" i="2"/>
  <c r="D3" i="2"/>
  <c r="C3" i="2"/>
  <c r="E15" i="2" l="1"/>
  <c r="E16" i="2" s="1"/>
  <c r="E18" i="2" s="1"/>
  <c r="E20" i="2" s="1"/>
  <c r="F15" i="2"/>
  <c r="F16" i="2" s="1"/>
  <c r="F18" i="2" s="1"/>
  <c r="F20" i="2" s="1"/>
  <c r="G15" i="2"/>
  <c r="G16" i="2" s="1"/>
  <c r="G18" i="2" s="1"/>
  <c r="G20" i="2" s="1"/>
  <c r="C16" i="2"/>
  <c r="C18" i="2" s="1"/>
  <c r="C20" i="2" s="1"/>
  <c r="D16" i="2"/>
  <c r="D18" i="2" s="1"/>
  <c r="D20" i="2" s="1"/>
  <c r="C4" i="2"/>
  <c r="D4" i="2"/>
  <c r="E4" i="2"/>
  <c r="F4" i="2"/>
  <c r="G4" i="2"/>
  <c r="G5" i="2" l="1"/>
  <c r="G6" i="2" s="1"/>
  <c r="F5" i="2"/>
  <c r="F6" i="2" s="1"/>
  <c r="E5" i="2"/>
  <c r="E6" i="2" s="1"/>
  <c r="D5" i="2"/>
  <c r="D6" i="2" s="1"/>
  <c r="C5" i="2"/>
  <c r="C6" i="2" s="1"/>
  <c r="C8" i="2" s="1"/>
</calcChain>
</file>

<file path=xl/sharedStrings.xml><?xml version="1.0" encoding="utf-8"?>
<sst xmlns="http://schemas.openxmlformats.org/spreadsheetml/2006/main" count="62" uniqueCount="50">
  <si>
    <t>LEASE</t>
  </si>
  <si>
    <t>Yr 1</t>
  </si>
  <si>
    <t>Yr 2</t>
  </si>
  <si>
    <t>Yr 3</t>
  </si>
  <si>
    <t>Yr 4</t>
  </si>
  <si>
    <t>Yr 5</t>
  </si>
  <si>
    <t>Lease Payment</t>
  </si>
  <si>
    <t>Maintenance</t>
  </si>
  <si>
    <t>Gross Cash Impact</t>
  </si>
  <si>
    <t>Tax Shield</t>
  </si>
  <si>
    <t>Net Cash Impact</t>
  </si>
  <si>
    <t>DCF / Present Value</t>
  </si>
  <si>
    <t>BUY</t>
  </si>
  <si>
    <t>Tax Depreciation</t>
  </si>
  <si>
    <t>Gain/(Loss)</t>
  </si>
  <si>
    <t>Cash Flow - Ops</t>
  </si>
  <si>
    <t>Investment</t>
  </si>
  <si>
    <t>Total Cash Flow</t>
  </si>
  <si>
    <t>ECONOMIC INPUTS</t>
  </si>
  <si>
    <t>Inflation</t>
  </si>
  <si>
    <t>Discount</t>
  </si>
  <si>
    <t>Tax Impact</t>
  </si>
  <si>
    <t>LEASE INPUTS</t>
  </si>
  <si>
    <t>Down Payment</t>
  </si>
  <si>
    <t>Monthly Payment</t>
  </si>
  <si>
    <t>Lease Term</t>
  </si>
  <si>
    <t>BUY Inputs</t>
  </si>
  <si>
    <t>Asset Cost</t>
  </si>
  <si>
    <t>Service Life</t>
  </si>
  <si>
    <t>Value at Sale</t>
  </si>
  <si>
    <t>Asset Depreciation Information</t>
  </si>
  <si>
    <t>Asset Description</t>
  </si>
  <si>
    <t>Fleet Vehicle</t>
  </si>
  <si>
    <t>Asset Class</t>
  </si>
  <si>
    <t>Depreciation Basis</t>
  </si>
  <si>
    <t>Recovery Period (n)</t>
  </si>
  <si>
    <t>Depreciation Method</t>
  </si>
  <si>
    <t>DB-SL</t>
  </si>
  <si>
    <t>DB Factor</t>
  </si>
  <si>
    <t>Convention</t>
  </si>
  <si>
    <t>Half-Year</t>
  </si>
  <si>
    <t>Placed in Service</t>
  </si>
  <si>
    <t>Last Year of Depreciation</t>
  </si>
  <si>
    <t>Depreciation Schedule</t>
  </si>
  <si>
    <t>[42]</t>
  </si>
  <si>
    <t>Year</t>
  </si>
  <si>
    <t>Depreciation</t>
  </si>
  <si>
    <t>Cumulative</t>
  </si>
  <si>
    <t>Book Value</t>
  </si>
  <si>
    <r>
      <t>Rate</t>
    </r>
    <r>
      <rPr>
        <sz val="10"/>
        <color rgb="FFFFFFFF"/>
        <rFont val="Arial"/>
        <family val="2"/>
      </rPr>
      <t xml:space="preserve"> (dj)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</si>
</sst>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theme="1"/>
      <name val="Arial Black"/>
      <family val="2"/>
    </font>
    <font>
      <sz val="11"/>
      <color rgb="FF000000"/>
      <name val="Calibri"/>
      <family val="2"/>
    </font>
    <font>
      <sz val="11"/>
      <color rgb="FF000000"/>
      <name val="Arial Black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969696"/>
      <name val="Arial"/>
      <family val="2"/>
    </font>
    <font>
      <sz val="14"/>
      <color theme="1"/>
      <name val="Arial"/>
      <family val="2"/>
    </font>
    <font>
      <sz val="6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/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readingOrder="1"/>
    </xf>
    <xf numFmtId="0" fontId="1" fillId="0" borderId="0" xfId="0" applyFont="1" applyAlignment="1">
      <alignment wrapText="1" readingOrder="1"/>
    </xf>
    <xf numFmtId="0" fontId="1" fillId="2" borderId="0" xfId="0" applyFont="1" applyFill="1" applyAlignment="1">
      <alignment wrapText="1" readingOrder="1"/>
    </xf>
    <xf numFmtId="10" fontId="2" fillId="3" borderId="0" xfId="0" applyNumberFormat="1" applyFont="1" applyFill="1" applyAlignment="1">
      <alignment wrapText="1" readingOrder="1"/>
    </xf>
    <xf numFmtId="6" fontId="2" fillId="3" borderId="0" xfId="0" applyNumberFormat="1" applyFont="1" applyFill="1" applyAlignment="1">
      <alignment wrapText="1" readingOrder="1"/>
    </xf>
    <xf numFmtId="0" fontId="3" fillId="0" borderId="0" xfId="0" applyFont="1" applyAlignment="1">
      <alignment readingOrder="1"/>
    </xf>
    <xf numFmtId="0" fontId="4" fillId="0" borderId="0" xfId="0" applyFont="1" applyAlignment="1">
      <alignment wrapText="1" readingOrder="1"/>
    </xf>
    <xf numFmtId="0" fontId="5" fillId="0" borderId="0" xfId="0" applyFont="1" applyAlignment="1">
      <alignment readingOrder="1"/>
    </xf>
    <xf numFmtId="0" fontId="2" fillId="3" borderId="0" xfId="0" applyFont="1" applyFill="1" applyAlignment="1">
      <alignment wrapText="1" readingOrder="1"/>
    </xf>
    <xf numFmtId="0" fontId="6" fillId="0" borderId="0" xfId="0" applyFont="1" applyAlignment="1">
      <alignment readingOrder="1"/>
    </xf>
    <xf numFmtId="0" fontId="6" fillId="0" borderId="0" xfId="0" applyFont="1"/>
    <xf numFmtId="0" fontId="9" fillId="4" borderId="0" xfId="0" applyFont="1" applyFill="1" applyAlignment="1">
      <alignment horizontal="center" readingOrder="1"/>
    </xf>
    <xf numFmtId="6" fontId="7" fillId="0" borderId="0" xfId="0" applyNumberFormat="1" applyFont="1" applyAlignment="1">
      <alignment readingOrder="1"/>
    </xf>
    <xf numFmtId="6" fontId="7" fillId="0" borderId="1" xfId="0" applyNumberFormat="1" applyFont="1" applyBorder="1" applyAlignment="1">
      <alignment readingOrder="1"/>
    </xf>
    <xf numFmtId="0" fontId="8" fillId="0" borderId="0" xfId="0" applyFont="1" applyAlignment="1">
      <alignment readingOrder="1"/>
    </xf>
    <xf numFmtId="6" fontId="8" fillId="0" borderId="0" xfId="0" applyNumberFormat="1" applyFont="1" applyAlignment="1">
      <alignment readingOrder="1"/>
    </xf>
    <xf numFmtId="0" fontId="7" fillId="0" borderId="0" xfId="0" applyFont="1" applyAlignment="1">
      <alignment readingOrder="1"/>
    </xf>
    <xf numFmtId="0" fontId="8" fillId="5" borderId="0" xfId="0" applyFont="1" applyFill="1" applyAlignment="1">
      <alignment readingOrder="1"/>
    </xf>
    <xf numFmtId="6" fontId="8" fillId="5" borderId="0" xfId="0" applyNumberFormat="1" applyFont="1" applyFill="1" applyAlignment="1">
      <alignment readingOrder="1"/>
    </xf>
    <xf numFmtId="6" fontId="8" fillId="0" borderId="2" xfId="0" applyNumberFormat="1" applyFont="1" applyBorder="1" applyAlignment="1">
      <alignment readingOrder="1"/>
    </xf>
    <xf numFmtId="6" fontId="1" fillId="2" borderId="0" xfId="0" applyNumberFormat="1" applyFont="1" applyFill="1" applyAlignment="1">
      <alignment wrapText="1" readingOrder="1"/>
    </xf>
    <xf numFmtId="0" fontId="10" fillId="6" borderId="0" xfId="0" applyFont="1" applyFill="1" applyAlignment="1">
      <alignment readingOrder="1"/>
    </xf>
    <xf numFmtId="0" fontId="1" fillId="6" borderId="0" xfId="0" applyFont="1" applyFill="1" applyAlignment="1">
      <alignment readingOrder="1"/>
    </xf>
    <xf numFmtId="0" fontId="1" fillId="6" borderId="3" xfId="0" applyFont="1" applyFill="1" applyBorder="1" applyAlignment="1">
      <alignment readingOrder="1"/>
    </xf>
    <xf numFmtId="0" fontId="11" fillId="7" borderId="5" xfId="0" applyFont="1" applyFill="1" applyBorder="1" applyAlignment="1">
      <alignment readingOrder="1"/>
    </xf>
    <xf numFmtId="3" fontId="11" fillId="7" borderId="5" xfId="0" applyNumberFormat="1" applyFont="1" applyFill="1" applyBorder="1" applyAlignment="1">
      <alignment readingOrder="1"/>
    </xf>
    <xf numFmtId="0" fontId="11" fillId="0" borderId="0" xfId="0" applyFont="1" applyAlignment="1">
      <alignment readingOrder="1"/>
    </xf>
    <xf numFmtId="0" fontId="1" fillId="0" borderId="3" xfId="0" applyFont="1" applyBorder="1" applyAlignment="1">
      <alignment readingOrder="1"/>
    </xf>
    <xf numFmtId="0" fontId="12" fillId="0" borderId="4" xfId="0" applyFont="1" applyBorder="1" applyAlignment="1">
      <alignment readingOrder="1"/>
    </xf>
    <xf numFmtId="9" fontId="12" fillId="7" borderId="5" xfId="0" applyNumberFormat="1" applyFont="1" applyFill="1" applyBorder="1" applyAlignment="1">
      <alignment readingOrder="1"/>
    </xf>
    <xf numFmtId="0" fontId="13" fillId="8" borderId="5" xfId="0" applyFont="1" applyFill="1" applyBorder="1" applyAlignment="1">
      <alignment readingOrder="1"/>
    </xf>
    <xf numFmtId="0" fontId="12" fillId="0" borderId="0" xfId="0" applyFont="1" applyAlignment="1">
      <alignment readingOrder="1"/>
    </xf>
    <xf numFmtId="0" fontId="14" fillId="0" borderId="0" xfId="0" applyFont="1" applyAlignment="1">
      <alignment readingOrder="1"/>
    </xf>
    <xf numFmtId="0" fontId="15" fillId="0" borderId="0" xfId="0" applyFont="1" applyAlignment="1">
      <alignment readingOrder="1"/>
    </xf>
    <xf numFmtId="0" fontId="16" fillId="6" borderId="0" xfId="0" applyFont="1" applyFill="1" applyAlignment="1">
      <alignment readingOrder="1"/>
    </xf>
    <xf numFmtId="4" fontId="12" fillId="0" borderId="0" xfId="0" applyNumberFormat="1" applyFont="1" applyAlignment="1">
      <alignment readingOrder="1"/>
    </xf>
    <xf numFmtId="10" fontId="12" fillId="0" borderId="0" xfId="0" applyNumberFormat="1" applyFont="1" applyAlignment="1">
      <alignment readingOrder="1"/>
    </xf>
    <xf numFmtId="0" fontId="11" fillId="0" borderId="4" xfId="0" applyFont="1" applyBorder="1" applyAlignment="1">
      <alignment horizontal="right" readingOrder="1"/>
    </xf>
    <xf numFmtId="0" fontId="13" fillId="0" borderId="4" xfId="0" applyFont="1" applyBorder="1" applyAlignment="1">
      <alignment horizontal="right" readingOrder="1"/>
    </xf>
    <xf numFmtId="0" fontId="11" fillId="0" borderId="0" xfId="0" applyFont="1" applyAlignment="1">
      <alignment horizontal="right" readingOrder="1"/>
    </xf>
    <xf numFmtId="0" fontId="4" fillId="0" borderId="0" xfId="0" applyFont="1"/>
    <xf numFmtId="0" fontId="11" fillId="7" borderId="6" xfId="0" applyFont="1" applyFill="1" applyBorder="1" applyAlignment="1">
      <alignment readingOrder="1"/>
    </xf>
    <xf numFmtId="0" fontId="11" fillId="7" borderId="7" xfId="0" applyFont="1" applyFill="1" applyBorder="1" applyAlignment="1">
      <alignment readingOrder="1"/>
    </xf>
    <xf numFmtId="0" fontId="11" fillId="7" borderId="8" xfId="0" applyFont="1" applyFill="1" applyBorder="1" applyAlignment="1">
      <alignment readingOrder="1"/>
    </xf>
    <xf numFmtId="0" fontId="1" fillId="7" borderId="6" xfId="0" applyFont="1" applyFill="1" applyBorder="1" applyAlignment="1">
      <alignment readingOrder="1"/>
    </xf>
    <xf numFmtId="0" fontId="1" fillId="7" borderId="7" xfId="0" applyFont="1" applyFill="1" applyBorder="1" applyAlignment="1">
      <alignment readingOrder="1"/>
    </xf>
    <xf numFmtId="0" fontId="1" fillId="7" borderId="8" xfId="0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5299-6731-4AA4-9CCC-AF39B36B50C3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72DD-29B7-47C7-9B9E-C12637CE1428}">
  <dimension ref="A1:N963"/>
  <sheetViews>
    <sheetView showGridLines="0" tabSelected="1" workbookViewId="0"/>
  </sheetViews>
  <sheetFormatPr baseColWidth="10" defaultColWidth="9.1640625" defaultRowHeight="14" x14ac:dyDescent="0.15"/>
  <cols>
    <col min="1" max="1" width="9.1640625" style="11"/>
    <col min="2" max="2" width="20.83203125" style="11" bestFit="1" customWidth="1"/>
    <col min="3" max="7" width="11.6640625" style="11" customWidth="1"/>
    <col min="8" max="16384" width="9.1640625" style="11"/>
  </cols>
  <sheetData>
    <row r="1" spans="1:14" ht="17" x14ac:dyDescent="0.25">
      <c r="A1" s="6" t="s">
        <v>0</v>
      </c>
      <c r="B1" s="10"/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0"/>
      <c r="I1" s="10"/>
      <c r="J1" s="10"/>
      <c r="K1" s="10"/>
      <c r="L1" s="10"/>
      <c r="M1" s="10"/>
      <c r="N1" s="10"/>
    </row>
    <row r="2" spans="1:14" x14ac:dyDescent="0.15">
      <c r="A2" s="10"/>
      <c r="B2" s="17" t="s">
        <v>6</v>
      </c>
      <c r="C2" s="13">
        <f>Inputs!B8+Inputs!$B$9*12</f>
        <v>7500</v>
      </c>
      <c r="D2" s="13">
        <f>Inputs!$B$9*12</f>
        <v>6000</v>
      </c>
      <c r="E2" s="13">
        <f>Inputs!$B$9*12</f>
        <v>6000</v>
      </c>
      <c r="F2" s="13">
        <f>Inputs!$B$9*12</f>
        <v>6000</v>
      </c>
      <c r="G2" s="13">
        <f>Inputs!$B$9*12</f>
        <v>6000</v>
      </c>
      <c r="H2" s="10"/>
      <c r="I2" s="10"/>
      <c r="J2" s="10"/>
      <c r="K2" s="10"/>
      <c r="L2" s="10"/>
      <c r="M2" s="10"/>
      <c r="N2" s="10"/>
    </row>
    <row r="3" spans="1:14" x14ac:dyDescent="0.15">
      <c r="A3" s="10"/>
      <c r="B3" s="17" t="s">
        <v>7</v>
      </c>
      <c r="C3" s="14">
        <f>Inputs!$B$11*12</f>
        <v>1200</v>
      </c>
      <c r="D3" s="14">
        <f>Inputs!$B$11*12</f>
        <v>1200</v>
      </c>
      <c r="E3" s="14">
        <f>Inputs!$B$11*12</f>
        <v>1200</v>
      </c>
      <c r="F3" s="14">
        <f>Inputs!$B$11*12</f>
        <v>1200</v>
      </c>
      <c r="G3" s="14">
        <f>Inputs!$B$11*12</f>
        <v>1200</v>
      </c>
      <c r="H3" s="10"/>
      <c r="I3" s="10"/>
      <c r="J3" s="10"/>
      <c r="K3" s="10"/>
      <c r="L3" s="10"/>
      <c r="M3" s="10"/>
      <c r="N3" s="10"/>
    </row>
    <row r="4" spans="1:14" x14ac:dyDescent="0.15">
      <c r="A4" s="10"/>
      <c r="B4" s="15" t="s">
        <v>8</v>
      </c>
      <c r="C4" s="16">
        <f>-SUM(C2:C3)</f>
        <v>-8700</v>
      </c>
      <c r="D4" s="16">
        <f>-SUM(D2:D3)</f>
        <v>-7200</v>
      </c>
      <c r="E4" s="16">
        <f>-SUM(E2:E3)</f>
        <v>-7200</v>
      </c>
      <c r="F4" s="16">
        <f>-SUM(F2:F3)</f>
        <v>-7200</v>
      </c>
      <c r="G4" s="16">
        <f>-SUM(G2:G3)</f>
        <v>-7200</v>
      </c>
      <c r="H4" s="10"/>
      <c r="I4" s="10"/>
      <c r="J4" s="10"/>
      <c r="K4" s="10"/>
      <c r="L4" s="10"/>
      <c r="M4" s="10"/>
      <c r="N4" s="10"/>
    </row>
    <row r="5" spans="1:14" x14ac:dyDescent="0.15">
      <c r="A5" s="10"/>
      <c r="B5" s="10" t="s">
        <v>9</v>
      </c>
      <c r="C5" s="14">
        <f>-Inputs!$B$5*C4</f>
        <v>1740</v>
      </c>
      <c r="D5" s="14">
        <f>-Inputs!$B$5*D4</f>
        <v>1440</v>
      </c>
      <c r="E5" s="14">
        <f>-Inputs!$B$5*E4</f>
        <v>1440</v>
      </c>
      <c r="F5" s="14">
        <f>-Inputs!$B$5*F4</f>
        <v>1440</v>
      </c>
      <c r="G5" s="14">
        <f>-Inputs!$B$5*G4</f>
        <v>1440</v>
      </c>
      <c r="H5" s="10"/>
      <c r="I5" s="10"/>
      <c r="J5" s="10"/>
      <c r="K5" s="10"/>
      <c r="L5" s="10"/>
      <c r="M5" s="10"/>
      <c r="N5" s="10"/>
    </row>
    <row r="6" spans="1:14" x14ac:dyDescent="0.15">
      <c r="A6" s="10"/>
      <c r="B6" s="15" t="s">
        <v>10</v>
      </c>
      <c r="C6" s="16">
        <f>SUM(C4:C5)</f>
        <v>-6960</v>
      </c>
      <c r="D6" s="16">
        <f>SUM(D4:D5)</f>
        <v>-5760</v>
      </c>
      <c r="E6" s="16">
        <f>SUM(E4:E5)</f>
        <v>-5760</v>
      </c>
      <c r="F6" s="16">
        <f>SUM(F4:F5)</f>
        <v>-5760</v>
      </c>
      <c r="G6" s="16">
        <f>SUM(G4:G5)</f>
        <v>-5760</v>
      </c>
      <c r="H6" s="10"/>
      <c r="I6" s="10"/>
      <c r="J6" s="10"/>
      <c r="K6" s="10"/>
      <c r="L6" s="10"/>
      <c r="M6" s="10"/>
      <c r="N6" s="10"/>
    </row>
    <row r="7" spans="1:14" ht="8.25" customHeight="1" x14ac:dyDescent="0.15">
      <c r="A7" s="10"/>
      <c r="B7" s="1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15">
      <c r="A8" s="10"/>
      <c r="B8" s="18" t="s">
        <v>11</v>
      </c>
      <c r="C8" s="19">
        <f>NPV(Inputs!B4, Analysis!C6:G6)</f>
        <v>-24420.576105278527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7" x14ac:dyDescent="0.25">
      <c r="A10" s="8" t="s">
        <v>12</v>
      </c>
      <c r="B10" s="10"/>
      <c r="C10" s="12" t="s">
        <v>1</v>
      </c>
      <c r="D10" s="12" t="s">
        <v>2</v>
      </c>
      <c r="E10" s="12" t="s">
        <v>3</v>
      </c>
      <c r="F10" s="12" t="s">
        <v>4</v>
      </c>
      <c r="G10" s="12" t="s">
        <v>5</v>
      </c>
      <c r="H10" s="10"/>
      <c r="I10" s="10"/>
      <c r="J10" s="10"/>
      <c r="K10" s="10"/>
      <c r="L10" s="10"/>
      <c r="M10" s="10"/>
      <c r="N10" s="10"/>
    </row>
    <row r="11" spans="1:14" x14ac:dyDescent="0.15">
      <c r="A11" s="10"/>
      <c r="B11" s="17" t="s">
        <v>7</v>
      </c>
      <c r="C11" s="13">
        <f>Inputs!$B$11*12</f>
        <v>1200</v>
      </c>
      <c r="D11" s="13">
        <f>Inputs!$B$11*12</f>
        <v>1200</v>
      </c>
      <c r="E11" s="13">
        <f>Inputs!$B$11*12</f>
        <v>1200</v>
      </c>
      <c r="F11" s="13">
        <f>Inputs!$B$11*12</f>
        <v>1200</v>
      </c>
      <c r="G11" s="13">
        <f>Inputs!$B$11*12</f>
        <v>1200</v>
      </c>
      <c r="H11" s="10"/>
      <c r="I11" s="10"/>
      <c r="J11" s="10"/>
      <c r="K11" s="10"/>
      <c r="L11" s="10"/>
      <c r="M11" s="10"/>
      <c r="N11" s="10"/>
    </row>
    <row r="12" spans="1:14" x14ac:dyDescent="0.15">
      <c r="A12" s="10"/>
      <c r="B12" s="15" t="s">
        <v>8</v>
      </c>
      <c r="C12" s="20">
        <f>-SUM(C11)</f>
        <v>-1200</v>
      </c>
      <c r="D12" s="20">
        <f>-D11</f>
        <v>-1200</v>
      </c>
      <c r="E12" s="20">
        <f>-E11</f>
        <v>-1200</v>
      </c>
      <c r="F12" s="20">
        <f>-F11</f>
        <v>-1200</v>
      </c>
      <c r="G12" s="20">
        <f>-G11</f>
        <v>-1200</v>
      </c>
      <c r="H12" s="10"/>
      <c r="I12" s="10"/>
      <c r="J12" s="10"/>
      <c r="K12" s="10"/>
      <c r="L12" s="10"/>
      <c r="M12" s="10"/>
      <c r="N12" s="10"/>
    </row>
    <row r="13" spans="1:14" x14ac:dyDescent="0.15">
      <c r="A13" s="10"/>
      <c r="B13" s="17" t="s">
        <v>13</v>
      </c>
      <c r="C13" s="13">
        <f>-Depreciation!C14</f>
        <v>-5000</v>
      </c>
      <c r="D13" s="13">
        <f>-Depreciation!C15</f>
        <v>-8000</v>
      </c>
      <c r="E13" s="13">
        <f>-Depreciation!C16</f>
        <v>-4800</v>
      </c>
      <c r="F13" s="13">
        <f>-Depreciation!C17</f>
        <v>-2880</v>
      </c>
      <c r="G13" s="13">
        <f>-Depreciation!C18</f>
        <v>-2880</v>
      </c>
      <c r="H13" s="10"/>
      <c r="I13" s="10"/>
      <c r="J13" s="10"/>
      <c r="K13" s="10"/>
      <c r="L13" s="10"/>
      <c r="M13" s="10"/>
      <c r="N13" s="10"/>
    </row>
    <row r="14" spans="1:14" x14ac:dyDescent="0.15">
      <c r="A14" s="10"/>
      <c r="B14" s="17" t="s">
        <v>14</v>
      </c>
      <c r="C14" s="13">
        <v>0</v>
      </c>
      <c r="D14" s="13">
        <v>0</v>
      </c>
      <c r="E14" s="13">
        <v>0</v>
      </c>
      <c r="F14" s="13">
        <v>0</v>
      </c>
      <c r="G14" s="13">
        <f>Inputs!B17-Depreciation!E18</f>
        <v>8560</v>
      </c>
      <c r="H14" s="10"/>
      <c r="I14" s="10"/>
      <c r="J14" s="10"/>
      <c r="K14" s="10"/>
      <c r="L14" s="10"/>
      <c r="M14" s="10"/>
      <c r="N14" s="10"/>
    </row>
    <row r="15" spans="1:14" x14ac:dyDescent="0.15">
      <c r="A15" s="10"/>
      <c r="B15" s="17" t="s">
        <v>9</v>
      </c>
      <c r="C15" s="14">
        <f>SUM(C12:C14)*-Inputs!$B$5</f>
        <v>1240</v>
      </c>
      <c r="D15" s="14">
        <f>SUM(D12:D14)*-Inputs!$B$5</f>
        <v>1840</v>
      </c>
      <c r="E15" s="14">
        <f>SUM(E12:E14)*-Inputs!$B$5</f>
        <v>1200</v>
      </c>
      <c r="F15" s="14">
        <f>SUM(F12:F14)*-Inputs!$B$5</f>
        <v>816</v>
      </c>
      <c r="G15" s="14">
        <f>SUM(G12:G14)*-Inputs!$B$5</f>
        <v>-896</v>
      </c>
      <c r="H15" s="10"/>
      <c r="I15" s="10"/>
      <c r="J15" s="10"/>
      <c r="K15" s="10"/>
      <c r="L15" s="10"/>
      <c r="M15" s="10"/>
      <c r="N15" s="10"/>
    </row>
    <row r="16" spans="1:14" x14ac:dyDescent="0.15">
      <c r="A16" s="10"/>
      <c r="B16" s="15" t="s">
        <v>10</v>
      </c>
      <c r="C16" s="16">
        <f>SUM(C12,C15)</f>
        <v>40</v>
      </c>
      <c r="D16" s="16">
        <f>SUM(D12,D15)</f>
        <v>640</v>
      </c>
      <c r="E16" s="16">
        <f>SUM(E12,E15)</f>
        <v>0</v>
      </c>
      <c r="F16" s="16">
        <f>SUM(F12,F15)</f>
        <v>-384</v>
      </c>
      <c r="G16" s="16">
        <f>SUM(G12,G15)</f>
        <v>-2096</v>
      </c>
      <c r="H16" s="10"/>
      <c r="I16" s="10"/>
      <c r="J16" s="10"/>
      <c r="K16" s="10"/>
      <c r="L16" s="10"/>
      <c r="M16" s="10"/>
      <c r="N16" s="10"/>
    </row>
    <row r="17" spans="1:14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15">
      <c r="A18" s="10"/>
      <c r="B18" s="17" t="s">
        <v>15</v>
      </c>
      <c r="C18" s="13">
        <f>C16</f>
        <v>40</v>
      </c>
      <c r="D18" s="13">
        <f t="shared" ref="D18:G18" si="0">D16</f>
        <v>640</v>
      </c>
      <c r="E18" s="13">
        <f t="shared" si="0"/>
        <v>0</v>
      </c>
      <c r="F18" s="13">
        <f t="shared" si="0"/>
        <v>-384</v>
      </c>
      <c r="G18" s="13">
        <f t="shared" si="0"/>
        <v>-2096</v>
      </c>
      <c r="H18" s="10"/>
      <c r="I18" s="10"/>
      <c r="J18" s="10"/>
      <c r="K18" s="10"/>
      <c r="L18" s="10"/>
      <c r="M18" s="10"/>
      <c r="N18" s="10"/>
    </row>
    <row r="19" spans="1:14" x14ac:dyDescent="0.15">
      <c r="A19" s="10"/>
      <c r="B19" s="10" t="s">
        <v>16</v>
      </c>
      <c r="C19" s="13">
        <f>-Inputs!B14</f>
        <v>-25000</v>
      </c>
      <c r="D19" s="13">
        <v>0</v>
      </c>
      <c r="E19" s="13">
        <v>0</v>
      </c>
      <c r="F19" s="13">
        <v>0</v>
      </c>
      <c r="G19" s="13">
        <f>Inputs!B17</f>
        <v>10000</v>
      </c>
      <c r="H19" s="10"/>
      <c r="I19" s="10"/>
      <c r="J19" s="10"/>
      <c r="K19" s="10"/>
      <c r="L19" s="10"/>
      <c r="M19" s="10"/>
      <c r="N19" s="10"/>
    </row>
    <row r="20" spans="1:14" x14ac:dyDescent="0.15">
      <c r="A20" s="10"/>
      <c r="B20" s="15" t="s">
        <v>17</v>
      </c>
      <c r="C20" s="20">
        <f>SUM(C18:C19)</f>
        <v>-24960</v>
      </c>
      <c r="D20" s="20">
        <f t="shared" ref="D20:F20" si="1">SUM(D18:D19)</f>
        <v>640</v>
      </c>
      <c r="E20" s="20">
        <f t="shared" si="1"/>
        <v>0</v>
      </c>
      <c r="F20" s="20">
        <f t="shared" si="1"/>
        <v>-384</v>
      </c>
      <c r="G20" s="20">
        <f>SUM(G18:G19)</f>
        <v>7904</v>
      </c>
      <c r="H20" s="10"/>
      <c r="I20" s="10"/>
      <c r="J20" s="10"/>
      <c r="K20" s="10"/>
      <c r="L20" s="10"/>
      <c r="M20" s="10"/>
      <c r="N20" s="10"/>
    </row>
    <row r="21" spans="1:14" x14ac:dyDescent="0.15">
      <c r="A21" s="10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15">
      <c r="A22" s="10"/>
      <c r="B22" s="18" t="s">
        <v>11</v>
      </c>
      <c r="C22" s="19">
        <f>NPV(Inputs!B4, Analysis!C20:G20)</f>
        <v>-17446.731752678996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x14ac:dyDescent="0.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x14ac:dyDescent="0.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x14ac:dyDescent="0.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x14ac:dyDescent="0.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x14ac:dyDescent="0.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x14ac:dyDescent="0.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x14ac:dyDescent="0.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x14ac:dyDescent="0.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x14ac:dyDescent="0.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x14ac:dyDescent="0.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x14ac:dyDescent="0.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 x14ac:dyDescent="0.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 x14ac:dyDescent="0.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1:14" x14ac:dyDescent="0.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 x14ac:dyDescent="0.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 x14ac:dyDescent="0.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 x14ac:dyDescent="0.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 x14ac:dyDescent="0.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 x14ac:dyDescent="0.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x14ac:dyDescent="0.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x14ac:dyDescent="0.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x14ac:dyDescent="0.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 x14ac:dyDescent="0.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x14ac:dyDescent="0.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x14ac:dyDescent="0.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14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14" x14ac:dyDescent="0.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x14ac:dyDescent="0.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x14ac:dyDescent="0.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x14ac:dyDescent="0.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x14ac:dyDescent="0.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x14ac:dyDescent="0.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x14ac:dyDescent="0.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x14ac:dyDescent="0.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 x14ac:dyDescent="0.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 x14ac:dyDescent="0.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 x14ac:dyDescent="0.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 x14ac:dyDescent="0.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 x14ac:dyDescent="0.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 x14ac:dyDescent="0.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x14ac:dyDescent="0.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x14ac:dyDescent="0.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 x14ac:dyDescent="0.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 x14ac:dyDescent="0.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 x14ac:dyDescent="0.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x14ac:dyDescent="0.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x14ac:dyDescent="0.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 x14ac:dyDescent="0.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x14ac:dyDescent="0.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x14ac:dyDescent="0.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 x14ac:dyDescent="0.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x14ac:dyDescent="0.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 x14ac:dyDescent="0.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x14ac:dyDescent="0.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x14ac:dyDescent="0.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 x14ac:dyDescent="0.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x14ac:dyDescent="0.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 x14ac:dyDescent="0.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 x14ac:dyDescent="0.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x14ac:dyDescent="0.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x14ac:dyDescent="0.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 x14ac:dyDescent="0.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 x14ac:dyDescent="0.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x14ac:dyDescent="0.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x14ac:dyDescent="0.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x14ac:dyDescent="0.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x14ac:dyDescent="0.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 x14ac:dyDescent="0.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 x14ac:dyDescent="0.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x14ac:dyDescent="0.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x14ac:dyDescent="0.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x14ac:dyDescent="0.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x14ac:dyDescent="0.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 x14ac:dyDescent="0.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 x14ac:dyDescent="0.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x14ac:dyDescent="0.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 x14ac:dyDescent="0.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 x14ac:dyDescent="0.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x14ac:dyDescent="0.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 x14ac:dyDescent="0.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x14ac:dyDescent="0.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 x14ac:dyDescent="0.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x14ac:dyDescent="0.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x14ac:dyDescent="0.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x14ac:dyDescent="0.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 x14ac:dyDescent="0.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x14ac:dyDescent="0.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1:14" x14ac:dyDescent="0.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x14ac:dyDescent="0.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1:14" x14ac:dyDescent="0.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1:14" x14ac:dyDescent="0.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1:14" x14ac:dyDescent="0.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1:14" x14ac:dyDescent="0.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x14ac:dyDescent="0.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x14ac:dyDescent="0.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1:14" x14ac:dyDescent="0.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1:14" x14ac:dyDescent="0.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1:14" x14ac:dyDescent="0.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1:14" x14ac:dyDescent="0.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x14ac:dyDescent="0.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1:14" x14ac:dyDescent="0.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1:14" x14ac:dyDescent="0.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 x14ac:dyDescent="0.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1:14" x14ac:dyDescent="0.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 x14ac:dyDescent="0.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1:14" x14ac:dyDescent="0.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1:14" x14ac:dyDescent="0.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1:14" x14ac:dyDescent="0.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4" x14ac:dyDescent="0.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 x14ac:dyDescent="0.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1:14" x14ac:dyDescent="0.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 x14ac:dyDescent="0.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x14ac:dyDescent="0.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1:14" x14ac:dyDescent="0.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1:14" x14ac:dyDescent="0.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 x14ac:dyDescent="0.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1:14" x14ac:dyDescent="0.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1:14" x14ac:dyDescent="0.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 x14ac:dyDescent="0.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1:14" x14ac:dyDescent="0.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1:14" x14ac:dyDescent="0.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 x14ac:dyDescent="0.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1:14" x14ac:dyDescent="0.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x14ac:dyDescent="0.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1:14" x14ac:dyDescent="0.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1:14" x14ac:dyDescent="0.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x14ac:dyDescent="0.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 x14ac:dyDescent="0.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 spans="1:14" x14ac:dyDescent="0.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 x14ac:dyDescent="0.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x14ac:dyDescent="0.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 spans="1:14" x14ac:dyDescent="0.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 spans="1:14" x14ac:dyDescent="0.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 spans="1:14" x14ac:dyDescent="0.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 spans="1:14" x14ac:dyDescent="0.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 spans="1:14" x14ac:dyDescent="0.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1:14" x14ac:dyDescent="0.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 spans="1:14" x14ac:dyDescent="0.1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 spans="1:14" x14ac:dyDescent="0.1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 spans="1:14" x14ac:dyDescent="0.1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 spans="1:14" x14ac:dyDescent="0.1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x14ac:dyDescent="0.1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 spans="1:14" x14ac:dyDescent="0.1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1:14" x14ac:dyDescent="0.1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1:14" x14ac:dyDescent="0.1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1:14" x14ac:dyDescent="0.1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x14ac:dyDescent="0.1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1:14" x14ac:dyDescent="0.1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4" x14ac:dyDescent="0.1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x14ac:dyDescent="0.1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x14ac:dyDescent="0.1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1:14" x14ac:dyDescent="0.1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1:14" x14ac:dyDescent="0.1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1:14" x14ac:dyDescent="0.1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 spans="1:14" x14ac:dyDescent="0.1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 spans="1:14" x14ac:dyDescent="0.1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1:14" x14ac:dyDescent="0.1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x14ac:dyDescent="0.1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1:14" x14ac:dyDescent="0.1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1:14" x14ac:dyDescent="0.1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1:14" x14ac:dyDescent="0.1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1:14" x14ac:dyDescent="0.1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 x14ac:dyDescent="0.1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x14ac:dyDescent="0.1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1:14" x14ac:dyDescent="0.1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1:14" x14ac:dyDescent="0.1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1:14" x14ac:dyDescent="0.1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1:14" x14ac:dyDescent="0.1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x14ac:dyDescent="0.1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1:14" x14ac:dyDescent="0.1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1:14" x14ac:dyDescent="0.1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 spans="1:14" x14ac:dyDescent="0.1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 spans="1:14" x14ac:dyDescent="0.1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x14ac:dyDescent="0.1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 spans="1:14" x14ac:dyDescent="0.1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 spans="1:14" x14ac:dyDescent="0.1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x14ac:dyDescent="0.1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 spans="1:14" x14ac:dyDescent="0.1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1:14" x14ac:dyDescent="0.1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x14ac:dyDescent="0.1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x14ac:dyDescent="0.1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 spans="1:14" x14ac:dyDescent="0.1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x14ac:dyDescent="0.1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 spans="1:14" x14ac:dyDescent="0.1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 spans="1:14" x14ac:dyDescent="0.1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 spans="1:14" x14ac:dyDescent="0.1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 x14ac:dyDescent="0.1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x14ac:dyDescent="0.1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4" x14ac:dyDescent="0.1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 spans="1:14" x14ac:dyDescent="0.1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 spans="1:14" x14ac:dyDescent="0.1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 spans="1:14" x14ac:dyDescent="0.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 spans="1:14" x14ac:dyDescent="0.1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 spans="1:14" x14ac:dyDescent="0.1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 spans="1:14" x14ac:dyDescent="0.1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 spans="1:14" x14ac:dyDescent="0.1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x14ac:dyDescent="0.1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 spans="1:14" x14ac:dyDescent="0.1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 spans="1:14" x14ac:dyDescent="0.1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 spans="1:14" x14ac:dyDescent="0.1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1:14" x14ac:dyDescent="0.1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 spans="1:14" x14ac:dyDescent="0.1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x14ac:dyDescent="0.1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 spans="1:14" x14ac:dyDescent="0.1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 spans="1:14" x14ac:dyDescent="0.1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 spans="1:14" x14ac:dyDescent="0.1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 spans="1:14" x14ac:dyDescent="0.1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 spans="1:14" x14ac:dyDescent="0.1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 spans="1:14" x14ac:dyDescent="0.1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 spans="1:14" x14ac:dyDescent="0.1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 spans="1:14" x14ac:dyDescent="0.1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 spans="1:14" x14ac:dyDescent="0.1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 spans="1:14" x14ac:dyDescent="0.1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x14ac:dyDescent="0.1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x14ac:dyDescent="0.1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 spans="1:14" x14ac:dyDescent="0.1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 spans="1:14" x14ac:dyDescent="0.1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 spans="1:14" x14ac:dyDescent="0.1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 spans="1:14" x14ac:dyDescent="0.1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 spans="1:14" x14ac:dyDescent="0.1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 spans="1:14" x14ac:dyDescent="0.1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 spans="1:14" x14ac:dyDescent="0.1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 spans="1:14" x14ac:dyDescent="0.1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 spans="1:14" x14ac:dyDescent="0.1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 spans="1:14" x14ac:dyDescent="0.1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 x14ac:dyDescent="0.1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x14ac:dyDescent="0.1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 spans="1:14" x14ac:dyDescent="0.1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4" x14ac:dyDescent="0.1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 spans="1:14" x14ac:dyDescent="0.1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 spans="1:14" x14ac:dyDescent="0.1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 x14ac:dyDescent="0.1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x14ac:dyDescent="0.1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 spans="1:14" x14ac:dyDescent="0.1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 spans="1:14" x14ac:dyDescent="0.1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 spans="1:14" x14ac:dyDescent="0.1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 spans="1:14" x14ac:dyDescent="0.1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 spans="1:14" x14ac:dyDescent="0.1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x14ac:dyDescent="0.1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 spans="1:14" x14ac:dyDescent="0.1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 spans="1:14" x14ac:dyDescent="0.1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 spans="1:14" x14ac:dyDescent="0.1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 spans="1:14" x14ac:dyDescent="0.1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 spans="1:14" x14ac:dyDescent="0.1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 x14ac:dyDescent="0.1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x14ac:dyDescent="0.1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 spans="1:14" x14ac:dyDescent="0.1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 spans="1:14" x14ac:dyDescent="0.1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x14ac:dyDescent="0.1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 spans="1:14" x14ac:dyDescent="0.1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x14ac:dyDescent="0.1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 spans="1:14" x14ac:dyDescent="0.1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 spans="1:14" x14ac:dyDescent="0.1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 spans="1:14" x14ac:dyDescent="0.1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 x14ac:dyDescent="0.1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x14ac:dyDescent="0.1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 spans="1:14" x14ac:dyDescent="0.1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 spans="1:14" x14ac:dyDescent="0.1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 spans="1:14" x14ac:dyDescent="0.1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x14ac:dyDescent="0.1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 spans="1:14" x14ac:dyDescent="0.1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4" x14ac:dyDescent="0.1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x14ac:dyDescent="0.1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 spans="1:14" x14ac:dyDescent="0.1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 spans="1:14" x14ac:dyDescent="0.1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 spans="1:14" x14ac:dyDescent="0.1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 spans="1:14" x14ac:dyDescent="0.1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 x14ac:dyDescent="0.1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x14ac:dyDescent="0.1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 spans="1:14" x14ac:dyDescent="0.1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 spans="1:14" x14ac:dyDescent="0.1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 spans="1:14" x14ac:dyDescent="0.1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 spans="1:14" x14ac:dyDescent="0.1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 spans="1:14" x14ac:dyDescent="0.1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 spans="1:14" x14ac:dyDescent="0.1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 spans="1:14" x14ac:dyDescent="0.1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 spans="1:14" x14ac:dyDescent="0.1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 spans="1:14" x14ac:dyDescent="0.1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 spans="1:14" x14ac:dyDescent="0.1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 spans="1:14" x14ac:dyDescent="0.1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 spans="1:14" x14ac:dyDescent="0.1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 spans="1:14" x14ac:dyDescent="0.1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 spans="1:14" x14ac:dyDescent="0.1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 spans="1:14" x14ac:dyDescent="0.1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 spans="1:14" x14ac:dyDescent="0.1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 spans="1:14" x14ac:dyDescent="0.1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 spans="1:14" x14ac:dyDescent="0.1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 spans="1:14" x14ac:dyDescent="0.1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 spans="1:14" x14ac:dyDescent="0.1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 spans="1:14" x14ac:dyDescent="0.1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 x14ac:dyDescent="0.1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x14ac:dyDescent="0.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 spans="1:14" x14ac:dyDescent="0.1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 spans="1:14" x14ac:dyDescent="0.1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 spans="1:14" x14ac:dyDescent="0.1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 spans="1:14" x14ac:dyDescent="0.1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 spans="1:14" x14ac:dyDescent="0.1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 spans="1:14" x14ac:dyDescent="0.1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 spans="1:14" x14ac:dyDescent="0.1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 spans="1:14" x14ac:dyDescent="0.1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 spans="1:14" x14ac:dyDescent="0.1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 spans="1:14" x14ac:dyDescent="0.1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 spans="1:14" x14ac:dyDescent="0.1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 spans="1:14" x14ac:dyDescent="0.1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 spans="1:14" x14ac:dyDescent="0.1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 spans="1:14" x14ac:dyDescent="0.1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 spans="1:14" x14ac:dyDescent="0.1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 spans="1:14" x14ac:dyDescent="0.1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 spans="1:14" x14ac:dyDescent="0.1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 spans="1:14" x14ac:dyDescent="0.1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 spans="1:14" x14ac:dyDescent="0.1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 x14ac:dyDescent="0.1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 x14ac:dyDescent="0.1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 spans="1:14" x14ac:dyDescent="0.1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 x14ac:dyDescent="0.1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 x14ac:dyDescent="0.1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 spans="1:14" x14ac:dyDescent="0.1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 x14ac:dyDescent="0.1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 x14ac:dyDescent="0.1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 spans="1:14" x14ac:dyDescent="0.1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 spans="1:14" x14ac:dyDescent="0.1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 spans="1:14" x14ac:dyDescent="0.1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 spans="1:14" x14ac:dyDescent="0.1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 spans="1:14" x14ac:dyDescent="0.1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 spans="1:14" x14ac:dyDescent="0.1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 x14ac:dyDescent="0.1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 x14ac:dyDescent="0.1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 spans="1:14" x14ac:dyDescent="0.1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 x14ac:dyDescent="0.1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 x14ac:dyDescent="0.1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 spans="1:14" x14ac:dyDescent="0.1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 spans="1:14" x14ac:dyDescent="0.1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 spans="1:14" x14ac:dyDescent="0.1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 spans="1:14" x14ac:dyDescent="0.1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 x14ac:dyDescent="0.1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 spans="1:14" x14ac:dyDescent="0.1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 spans="1:14" x14ac:dyDescent="0.1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 spans="1:14" x14ac:dyDescent="0.1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 spans="1:14" x14ac:dyDescent="0.1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 x14ac:dyDescent="0.1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x14ac:dyDescent="0.1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 spans="1:14" x14ac:dyDescent="0.1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x14ac:dyDescent="0.1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 spans="1:14" x14ac:dyDescent="0.1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 spans="1:14" x14ac:dyDescent="0.1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 spans="1:14" x14ac:dyDescent="0.1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 spans="1:14" x14ac:dyDescent="0.1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 spans="1:14" x14ac:dyDescent="0.1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 x14ac:dyDescent="0.1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 spans="1:14" x14ac:dyDescent="0.1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 x14ac:dyDescent="0.1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 x14ac:dyDescent="0.1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 spans="1:14" x14ac:dyDescent="0.1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 spans="1:14" x14ac:dyDescent="0.1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 x14ac:dyDescent="0.1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 spans="1:14" x14ac:dyDescent="0.1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 spans="1:14" x14ac:dyDescent="0.1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 spans="1:14" x14ac:dyDescent="0.1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 spans="1:14" x14ac:dyDescent="0.1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 spans="1:14" x14ac:dyDescent="0.1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 spans="1:14" x14ac:dyDescent="0.1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 spans="1:14" x14ac:dyDescent="0.1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 spans="1:14" x14ac:dyDescent="0.1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 spans="1:14" x14ac:dyDescent="0.1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 spans="1:14" x14ac:dyDescent="0.1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 spans="1:14" x14ac:dyDescent="0.1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 spans="1:14" x14ac:dyDescent="0.1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 spans="1:14" x14ac:dyDescent="0.1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 spans="1:14" x14ac:dyDescent="0.1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 spans="1:14" x14ac:dyDescent="0.1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 spans="1:14" x14ac:dyDescent="0.1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 spans="1:14" x14ac:dyDescent="0.1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1:14" x14ac:dyDescent="0.1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 spans="1:14" x14ac:dyDescent="0.1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 spans="1:14" x14ac:dyDescent="0.1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x14ac:dyDescent="0.1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 spans="1:14" x14ac:dyDescent="0.1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 spans="1:14" x14ac:dyDescent="0.1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 spans="1:14" x14ac:dyDescent="0.1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 spans="1:14" x14ac:dyDescent="0.1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 spans="1:14" x14ac:dyDescent="0.1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 spans="1:14" x14ac:dyDescent="0.1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 spans="1:14" x14ac:dyDescent="0.1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 spans="1:14" x14ac:dyDescent="0.1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 spans="1:14" x14ac:dyDescent="0.1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 spans="1:14" x14ac:dyDescent="0.1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 spans="1:14" x14ac:dyDescent="0.1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 spans="1:14" x14ac:dyDescent="0.1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 spans="1:14" x14ac:dyDescent="0.1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 spans="1:14" x14ac:dyDescent="0.1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 spans="1:14" x14ac:dyDescent="0.1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 spans="1:14" x14ac:dyDescent="0.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 spans="1:14" x14ac:dyDescent="0.1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 spans="1:14" x14ac:dyDescent="0.1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 spans="1:14" x14ac:dyDescent="0.1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 spans="1:14" x14ac:dyDescent="0.1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 spans="1:14" x14ac:dyDescent="0.1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 spans="1:14" x14ac:dyDescent="0.1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 spans="1:14" x14ac:dyDescent="0.1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 spans="1:14" x14ac:dyDescent="0.1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 spans="1:14" x14ac:dyDescent="0.1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 spans="1:14" x14ac:dyDescent="0.1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 spans="1:14" x14ac:dyDescent="0.1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 spans="1:14" x14ac:dyDescent="0.1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 spans="1:14" x14ac:dyDescent="0.1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 spans="1:14" x14ac:dyDescent="0.1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 spans="1:14" x14ac:dyDescent="0.1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 spans="1:14" x14ac:dyDescent="0.1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 spans="1:14" x14ac:dyDescent="0.1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 spans="1:14" x14ac:dyDescent="0.1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 spans="1:14" x14ac:dyDescent="0.1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 spans="1:14" x14ac:dyDescent="0.1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 spans="1:14" x14ac:dyDescent="0.1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 spans="1:14" x14ac:dyDescent="0.1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 spans="1:14" x14ac:dyDescent="0.1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 spans="1:14" x14ac:dyDescent="0.1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 spans="1:14" x14ac:dyDescent="0.1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 spans="1:14" x14ac:dyDescent="0.1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 spans="1:14" x14ac:dyDescent="0.1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 spans="1:14" x14ac:dyDescent="0.1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 spans="1:14" x14ac:dyDescent="0.1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 spans="1:14" x14ac:dyDescent="0.1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 spans="1:14" x14ac:dyDescent="0.1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 spans="1:14" x14ac:dyDescent="0.1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 spans="1:14" x14ac:dyDescent="0.1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 spans="1:14" x14ac:dyDescent="0.1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 spans="1:14" x14ac:dyDescent="0.1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 spans="1:14" x14ac:dyDescent="0.1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 spans="1:14" x14ac:dyDescent="0.1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 spans="1:14" x14ac:dyDescent="0.1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 spans="1:14" x14ac:dyDescent="0.1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 spans="1:14" x14ac:dyDescent="0.1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 spans="1:14" x14ac:dyDescent="0.1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 spans="1:14" x14ac:dyDescent="0.1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 spans="1:14" x14ac:dyDescent="0.1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 spans="1:14" x14ac:dyDescent="0.1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 spans="1:14" x14ac:dyDescent="0.1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 spans="1:14" x14ac:dyDescent="0.1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 spans="1:14" x14ac:dyDescent="0.1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 spans="1:14" x14ac:dyDescent="0.1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 spans="1:14" x14ac:dyDescent="0.1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 spans="1:14" x14ac:dyDescent="0.1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 spans="1:14" x14ac:dyDescent="0.1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 spans="1:14" x14ac:dyDescent="0.1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 spans="1:14" x14ac:dyDescent="0.1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 spans="1:14" x14ac:dyDescent="0.1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 spans="1:14" x14ac:dyDescent="0.1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 spans="1:14" x14ac:dyDescent="0.1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 spans="1:14" x14ac:dyDescent="0.1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 spans="1:14" x14ac:dyDescent="0.1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 spans="1:14" x14ac:dyDescent="0.1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 spans="1:14" x14ac:dyDescent="0.1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 spans="1:14" x14ac:dyDescent="0.1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 spans="1:14" x14ac:dyDescent="0.1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 spans="1:14" x14ac:dyDescent="0.1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 spans="1:14" x14ac:dyDescent="0.1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 spans="1:14" x14ac:dyDescent="0.1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 spans="1:14" x14ac:dyDescent="0.1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 spans="1:14" x14ac:dyDescent="0.1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 spans="1:14" x14ac:dyDescent="0.1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 spans="1:14" x14ac:dyDescent="0.1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 spans="1:14" x14ac:dyDescent="0.1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 spans="1:14" x14ac:dyDescent="0.1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 spans="1:14" x14ac:dyDescent="0.1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 spans="1:14" x14ac:dyDescent="0.1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 spans="1:14" x14ac:dyDescent="0.1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 spans="1:14" x14ac:dyDescent="0.1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 spans="1:14" x14ac:dyDescent="0.1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 spans="1:14" x14ac:dyDescent="0.1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 spans="1:14" x14ac:dyDescent="0.1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 spans="1:14" x14ac:dyDescent="0.1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 spans="1:14" x14ac:dyDescent="0.1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 spans="1:14" x14ac:dyDescent="0.1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 spans="1:14" x14ac:dyDescent="0.1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 spans="1:14" x14ac:dyDescent="0.1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 spans="1:14" x14ac:dyDescent="0.1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 spans="1:14" x14ac:dyDescent="0.1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 spans="1:14" x14ac:dyDescent="0.1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 spans="1:14" x14ac:dyDescent="0.1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 spans="1:14" x14ac:dyDescent="0.1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 spans="1:14" x14ac:dyDescent="0.1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 spans="1:14" x14ac:dyDescent="0.1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 spans="1:14" x14ac:dyDescent="0.1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 spans="1:14" x14ac:dyDescent="0.1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 spans="1:14" x14ac:dyDescent="0.1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 spans="1:14" x14ac:dyDescent="0.1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 spans="1:14" x14ac:dyDescent="0.1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 spans="1:14" x14ac:dyDescent="0.1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 spans="1:14" x14ac:dyDescent="0.1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 spans="1:14" x14ac:dyDescent="0.1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 spans="1:14" x14ac:dyDescent="0.1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 spans="1:14" x14ac:dyDescent="0.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 spans="1:14" x14ac:dyDescent="0.1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 spans="1:14" x14ac:dyDescent="0.1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 spans="1:14" x14ac:dyDescent="0.1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 spans="1:14" x14ac:dyDescent="0.1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 spans="1:14" x14ac:dyDescent="0.1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 spans="1:14" x14ac:dyDescent="0.1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 spans="1:14" x14ac:dyDescent="0.1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 spans="1:14" x14ac:dyDescent="0.1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 spans="1:14" x14ac:dyDescent="0.1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 spans="1:14" x14ac:dyDescent="0.1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 spans="1:14" x14ac:dyDescent="0.1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 spans="1:14" x14ac:dyDescent="0.1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 spans="1:14" x14ac:dyDescent="0.1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 spans="1:14" x14ac:dyDescent="0.1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 spans="1:14" x14ac:dyDescent="0.1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 spans="1:14" x14ac:dyDescent="0.1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 spans="1:14" x14ac:dyDescent="0.1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 spans="1:14" x14ac:dyDescent="0.1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 spans="1:14" x14ac:dyDescent="0.1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 spans="1:14" x14ac:dyDescent="0.1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 spans="1:14" x14ac:dyDescent="0.1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 spans="1:14" x14ac:dyDescent="0.1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 spans="1:14" x14ac:dyDescent="0.1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 spans="1:14" x14ac:dyDescent="0.1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 spans="1:14" x14ac:dyDescent="0.1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 spans="1:14" x14ac:dyDescent="0.1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 spans="1:14" x14ac:dyDescent="0.1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 spans="1:14" x14ac:dyDescent="0.1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 spans="1:14" x14ac:dyDescent="0.1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 spans="1:14" x14ac:dyDescent="0.1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 spans="1:14" x14ac:dyDescent="0.1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 spans="1:14" x14ac:dyDescent="0.1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 spans="1:14" x14ac:dyDescent="0.1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 spans="1:14" x14ac:dyDescent="0.1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 spans="1:14" x14ac:dyDescent="0.1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 spans="1:14" x14ac:dyDescent="0.1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 spans="1:14" x14ac:dyDescent="0.1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 spans="1:14" x14ac:dyDescent="0.1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 spans="1:14" x14ac:dyDescent="0.1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 spans="1:14" x14ac:dyDescent="0.1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 spans="1:14" x14ac:dyDescent="0.1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 spans="1:14" x14ac:dyDescent="0.1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 spans="1:14" x14ac:dyDescent="0.1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 spans="1:14" x14ac:dyDescent="0.1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 spans="1:14" x14ac:dyDescent="0.1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 spans="1:14" x14ac:dyDescent="0.1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 spans="1:14" x14ac:dyDescent="0.1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 spans="1:14" x14ac:dyDescent="0.1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 spans="1:14" x14ac:dyDescent="0.1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 spans="1:14" x14ac:dyDescent="0.1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 spans="1:14" x14ac:dyDescent="0.1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 spans="1:14" x14ac:dyDescent="0.1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 spans="1:14" x14ac:dyDescent="0.1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 spans="1:14" x14ac:dyDescent="0.1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 spans="1:14" x14ac:dyDescent="0.1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 spans="1:14" x14ac:dyDescent="0.1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 spans="1:14" x14ac:dyDescent="0.1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 spans="1:14" x14ac:dyDescent="0.1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 spans="1:14" x14ac:dyDescent="0.1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 spans="1:14" x14ac:dyDescent="0.1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 spans="1:14" x14ac:dyDescent="0.1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 spans="1:14" x14ac:dyDescent="0.1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 spans="1:14" x14ac:dyDescent="0.1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 spans="1:14" x14ac:dyDescent="0.1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 spans="1:14" x14ac:dyDescent="0.1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 spans="1:14" x14ac:dyDescent="0.1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 spans="1:14" x14ac:dyDescent="0.1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 spans="1:14" x14ac:dyDescent="0.1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 spans="1:14" x14ac:dyDescent="0.1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 spans="1:14" x14ac:dyDescent="0.1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 spans="1:14" x14ac:dyDescent="0.1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 spans="1:14" x14ac:dyDescent="0.1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 spans="1:14" x14ac:dyDescent="0.1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 spans="1:14" x14ac:dyDescent="0.1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 spans="1:14" x14ac:dyDescent="0.1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 spans="1:14" x14ac:dyDescent="0.1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 spans="1:14" x14ac:dyDescent="0.1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 spans="1:14" x14ac:dyDescent="0.1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 spans="1:14" x14ac:dyDescent="0.1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 spans="1:14" x14ac:dyDescent="0.1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 spans="1:14" x14ac:dyDescent="0.1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 spans="1:14" x14ac:dyDescent="0.1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 spans="1:14" x14ac:dyDescent="0.1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 spans="1:14" x14ac:dyDescent="0.1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 spans="1:14" x14ac:dyDescent="0.1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 spans="1:14" x14ac:dyDescent="0.1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 spans="1:14" x14ac:dyDescent="0.1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 spans="1:14" x14ac:dyDescent="0.1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 spans="1:14" x14ac:dyDescent="0.1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 spans="1:14" x14ac:dyDescent="0.1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 spans="1:14" x14ac:dyDescent="0.1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 spans="1:14" x14ac:dyDescent="0.1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 spans="1:14" x14ac:dyDescent="0.1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 spans="1:14" x14ac:dyDescent="0.1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 spans="1:14" x14ac:dyDescent="0.1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 spans="1:14" x14ac:dyDescent="0.1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 spans="1:14" x14ac:dyDescent="0.1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 spans="1:14" x14ac:dyDescent="0.1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 spans="1:14" x14ac:dyDescent="0.1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 spans="1:14" x14ac:dyDescent="0.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 spans="1:14" x14ac:dyDescent="0.1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 spans="1:14" x14ac:dyDescent="0.1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 spans="1:14" x14ac:dyDescent="0.1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 spans="1:14" x14ac:dyDescent="0.1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 spans="1:14" x14ac:dyDescent="0.1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 spans="1:14" x14ac:dyDescent="0.1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 spans="1:14" x14ac:dyDescent="0.1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 spans="1:14" x14ac:dyDescent="0.1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 spans="1:14" x14ac:dyDescent="0.1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 spans="1:14" x14ac:dyDescent="0.1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 spans="1:14" x14ac:dyDescent="0.1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 spans="1:14" x14ac:dyDescent="0.1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 spans="1:14" x14ac:dyDescent="0.1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 spans="1:14" x14ac:dyDescent="0.1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 spans="1:14" x14ac:dyDescent="0.1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 spans="1:14" x14ac:dyDescent="0.1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 spans="1:14" x14ac:dyDescent="0.1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 spans="1:14" x14ac:dyDescent="0.1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 spans="1:14" x14ac:dyDescent="0.1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 spans="1:14" x14ac:dyDescent="0.1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 spans="1:14" x14ac:dyDescent="0.1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 spans="1:14" x14ac:dyDescent="0.1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 spans="1:14" x14ac:dyDescent="0.1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 spans="1:14" x14ac:dyDescent="0.1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 spans="1:14" x14ac:dyDescent="0.1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 spans="1:14" x14ac:dyDescent="0.1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 spans="1:14" x14ac:dyDescent="0.1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 spans="1:14" x14ac:dyDescent="0.1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 spans="1:14" x14ac:dyDescent="0.1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 spans="1:14" x14ac:dyDescent="0.1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 spans="1:14" x14ac:dyDescent="0.1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 spans="1:14" x14ac:dyDescent="0.1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 spans="1:14" x14ac:dyDescent="0.1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 spans="1:14" x14ac:dyDescent="0.1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 spans="1:14" x14ac:dyDescent="0.1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 spans="1:14" x14ac:dyDescent="0.1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 spans="1:14" x14ac:dyDescent="0.1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 spans="1:14" x14ac:dyDescent="0.1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 spans="1:14" x14ac:dyDescent="0.1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 spans="1:14" x14ac:dyDescent="0.1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 spans="1:14" x14ac:dyDescent="0.1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 spans="1:14" x14ac:dyDescent="0.1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 spans="1:14" x14ac:dyDescent="0.1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 spans="1:14" x14ac:dyDescent="0.1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 spans="1:14" x14ac:dyDescent="0.1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 spans="1:14" x14ac:dyDescent="0.1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 spans="1:14" x14ac:dyDescent="0.1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 spans="1:14" x14ac:dyDescent="0.1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 spans="1:14" x14ac:dyDescent="0.1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 spans="1:14" x14ac:dyDescent="0.1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 spans="1:14" x14ac:dyDescent="0.1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 spans="1:14" x14ac:dyDescent="0.1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 spans="1:14" x14ac:dyDescent="0.1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 spans="1:14" x14ac:dyDescent="0.1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 spans="1:14" x14ac:dyDescent="0.1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 spans="1:14" x14ac:dyDescent="0.1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 spans="1:14" x14ac:dyDescent="0.1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 spans="1:14" x14ac:dyDescent="0.1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 spans="1:14" x14ac:dyDescent="0.1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 spans="1:14" x14ac:dyDescent="0.1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 spans="1:14" x14ac:dyDescent="0.1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 spans="1:14" x14ac:dyDescent="0.1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 spans="1:14" x14ac:dyDescent="0.1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 spans="1:14" x14ac:dyDescent="0.1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 spans="1:14" x14ac:dyDescent="0.1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 spans="1:14" x14ac:dyDescent="0.1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 spans="1:14" x14ac:dyDescent="0.1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 spans="1:14" x14ac:dyDescent="0.1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 spans="1:14" x14ac:dyDescent="0.1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 spans="1:14" x14ac:dyDescent="0.1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 spans="1:14" x14ac:dyDescent="0.1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 spans="1:14" x14ac:dyDescent="0.1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 spans="1:14" x14ac:dyDescent="0.1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 spans="1:14" x14ac:dyDescent="0.1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 spans="1:14" x14ac:dyDescent="0.1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 spans="1:14" x14ac:dyDescent="0.1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 spans="1:14" x14ac:dyDescent="0.1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 spans="1:14" x14ac:dyDescent="0.1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 spans="1:14" x14ac:dyDescent="0.1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 spans="1:14" x14ac:dyDescent="0.1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 spans="1:14" x14ac:dyDescent="0.1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 spans="1:14" x14ac:dyDescent="0.1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 spans="1:14" x14ac:dyDescent="0.1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 spans="1:14" x14ac:dyDescent="0.1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 spans="1:14" x14ac:dyDescent="0.1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 spans="1:14" x14ac:dyDescent="0.1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 spans="1:14" x14ac:dyDescent="0.1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 spans="1:14" x14ac:dyDescent="0.1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 spans="1:14" x14ac:dyDescent="0.1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 spans="1:14" x14ac:dyDescent="0.1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 spans="1:14" x14ac:dyDescent="0.1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 spans="1:14" x14ac:dyDescent="0.1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 spans="1:14" x14ac:dyDescent="0.1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 spans="1:14" x14ac:dyDescent="0.1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 spans="1:14" x14ac:dyDescent="0.1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 spans="1:14" x14ac:dyDescent="0.1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 spans="1:14" x14ac:dyDescent="0.1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 spans="1:14" x14ac:dyDescent="0.1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 spans="1:14" x14ac:dyDescent="0.1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 spans="1:14" x14ac:dyDescent="0.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 spans="1:14" x14ac:dyDescent="0.1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 spans="1:14" x14ac:dyDescent="0.1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 spans="1:14" x14ac:dyDescent="0.1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 spans="1:14" x14ac:dyDescent="0.1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 spans="1:14" x14ac:dyDescent="0.1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 spans="1:14" x14ac:dyDescent="0.1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 spans="1:14" x14ac:dyDescent="0.1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 spans="1:14" x14ac:dyDescent="0.1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 spans="1:14" x14ac:dyDescent="0.1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 spans="1:14" x14ac:dyDescent="0.1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 spans="1:14" x14ac:dyDescent="0.1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 spans="1:14" x14ac:dyDescent="0.1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 spans="1:14" x14ac:dyDescent="0.1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 spans="1:14" x14ac:dyDescent="0.1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 spans="1:14" x14ac:dyDescent="0.1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 spans="1:14" x14ac:dyDescent="0.1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 spans="1:14" x14ac:dyDescent="0.1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 spans="1:14" x14ac:dyDescent="0.1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 spans="1:14" x14ac:dyDescent="0.1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 spans="1:14" x14ac:dyDescent="0.1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 spans="1:14" x14ac:dyDescent="0.1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 spans="1:14" x14ac:dyDescent="0.1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 spans="1:14" x14ac:dyDescent="0.1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 spans="1:14" x14ac:dyDescent="0.1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 spans="1:14" x14ac:dyDescent="0.1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 spans="1:14" x14ac:dyDescent="0.1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 spans="1:14" x14ac:dyDescent="0.1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 spans="1:14" x14ac:dyDescent="0.1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 spans="1:14" x14ac:dyDescent="0.1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 spans="1:14" x14ac:dyDescent="0.1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 spans="1:14" x14ac:dyDescent="0.1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 spans="1:14" x14ac:dyDescent="0.1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 spans="1:14" x14ac:dyDescent="0.1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 spans="1:14" x14ac:dyDescent="0.1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 spans="1:14" x14ac:dyDescent="0.1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 spans="1:14" x14ac:dyDescent="0.1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 spans="1:14" x14ac:dyDescent="0.1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 spans="1:14" x14ac:dyDescent="0.1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 spans="1:14" x14ac:dyDescent="0.1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 spans="1:14" x14ac:dyDescent="0.1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 spans="1:14" x14ac:dyDescent="0.1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 spans="1:14" x14ac:dyDescent="0.1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 spans="1:14" x14ac:dyDescent="0.1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 spans="1:14" x14ac:dyDescent="0.1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 spans="1:14" x14ac:dyDescent="0.1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 spans="1:14" x14ac:dyDescent="0.1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 spans="1:14" x14ac:dyDescent="0.1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 spans="1:14" x14ac:dyDescent="0.1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E8A3B-BB06-48B7-BC16-A6FDBA53C1BD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showGridLines="0" workbookViewId="0"/>
  </sheetViews>
  <sheetFormatPr baseColWidth="10" defaultColWidth="8.83203125" defaultRowHeight="15" x14ac:dyDescent="0.2"/>
  <cols>
    <col min="1" max="1" width="19.1640625" customWidth="1"/>
  </cols>
  <sheetData>
    <row r="1" spans="1:18" x14ac:dyDescent="0.2">
      <c r="A1" s="3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7" x14ac:dyDescent="0.25">
      <c r="A2" s="6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" x14ac:dyDescent="0.2">
      <c r="A3" s="2" t="s">
        <v>19</v>
      </c>
      <c r="B3" s="4">
        <v>0.03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" x14ac:dyDescent="0.2">
      <c r="A4" s="2" t="s">
        <v>20</v>
      </c>
      <c r="B4" s="4">
        <v>7.4999999999999997E-2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" x14ac:dyDescent="0.2">
      <c r="A5" s="2" t="s">
        <v>21</v>
      </c>
      <c r="B5" s="4">
        <v>0.2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" x14ac:dyDescent="0.25">
      <c r="A7" s="6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6" x14ac:dyDescent="0.2">
      <c r="A8" s="7" t="s">
        <v>23</v>
      </c>
      <c r="B8" s="5">
        <v>1500</v>
      </c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6" x14ac:dyDescent="0.2">
      <c r="A9" s="7" t="s">
        <v>24</v>
      </c>
      <c r="B9" s="5">
        <v>500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6" x14ac:dyDescent="0.2">
      <c r="A10" s="7" t="s">
        <v>25</v>
      </c>
      <c r="B10" s="9">
        <v>5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6" x14ac:dyDescent="0.2">
      <c r="A11" s="7" t="s">
        <v>7</v>
      </c>
      <c r="B11" s="5">
        <v>100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3"/>
      <c r="B12" s="3"/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7" x14ac:dyDescent="0.25">
      <c r="A13" s="8" t="s">
        <v>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6" x14ac:dyDescent="0.2">
      <c r="A14" s="7" t="s">
        <v>27</v>
      </c>
      <c r="B14" s="5">
        <v>25000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6" x14ac:dyDescent="0.2">
      <c r="A15" s="7" t="s">
        <v>28</v>
      </c>
      <c r="B15" s="9">
        <v>5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6" x14ac:dyDescent="0.2">
      <c r="A16" s="7" t="s">
        <v>7</v>
      </c>
      <c r="B16" s="5">
        <v>100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" x14ac:dyDescent="0.2">
      <c r="A17" s="41" t="s">
        <v>29</v>
      </c>
      <c r="B17" s="5">
        <v>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4FF9-C0C8-4793-8A86-033E5E521424}">
  <dimension ref="B2:F19"/>
  <sheetViews>
    <sheetView showGridLines="0" workbookViewId="0"/>
  </sheetViews>
  <sheetFormatPr baseColWidth="10" defaultColWidth="8.83203125" defaultRowHeight="15" x14ac:dyDescent="0.2"/>
  <cols>
    <col min="2" max="6" width="11.5" customWidth="1"/>
  </cols>
  <sheetData>
    <row r="2" spans="2:6" ht="16" x14ac:dyDescent="0.2">
      <c r="B2" s="22" t="s">
        <v>30</v>
      </c>
      <c r="C2" s="23"/>
      <c r="D2" s="24"/>
      <c r="E2" s="24"/>
      <c r="F2" s="24"/>
    </row>
    <row r="3" spans="2:6" x14ac:dyDescent="0.2">
      <c r="B3" s="1"/>
      <c r="C3" s="38" t="s">
        <v>31</v>
      </c>
      <c r="D3" s="42" t="s">
        <v>32</v>
      </c>
      <c r="E3" s="43"/>
      <c r="F3" s="44"/>
    </row>
    <row r="4" spans="2:6" x14ac:dyDescent="0.2">
      <c r="B4" s="1"/>
      <c r="C4" s="38" t="s">
        <v>33</v>
      </c>
      <c r="D4" s="45"/>
      <c r="E4" s="46"/>
      <c r="F4" s="47"/>
    </row>
    <row r="5" spans="2:6" x14ac:dyDescent="0.2">
      <c r="B5" s="1"/>
      <c r="C5" s="38" t="s">
        <v>34</v>
      </c>
      <c r="D5" s="26">
        <v>25000</v>
      </c>
      <c r="E5" s="27"/>
      <c r="F5" s="1"/>
    </row>
    <row r="6" spans="2:6" x14ac:dyDescent="0.2">
      <c r="B6" s="1"/>
      <c r="C6" s="38" t="s">
        <v>35</v>
      </c>
      <c r="D6" s="25">
        <v>5</v>
      </c>
      <c r="E6" s="1"/>
      <c r="F6" s="28"/>
    </row>
    <row r="7" spans="2:6" x14ac:dyDescent="0.2">
      <c r="B7" s="1"/>
      <c r="C7" s="38" t="s">
        <v>36</v>
      </c>
      <c r="D7" s="25" t="s">
        <v>37</v>
      </c>
      <c r="E7" s="29" t="s">
        <v>38</v>
      </c>
      <c r="F7" s="30">
        <v>2</v>
      </c>
    </row>
    <row r="8" spans="2:6" x14ac:dyDescent="0.2">
      <c r="B8" s="1"/>
      <c r="C8" s="38" t="s">
        <v>39</v>
      </c>
      <c r="D8" s="25" t="s">
        <v>40</v>
      </c>
      <c r="E8" s="1"/>
      <c r="F8" s="1"/>
    </row>
    <row r="9" spans="2:6" x14ac:dyDescent="0.2">
      <c r="B9" s="1"/>
      <c r="C9" s="39" t="s">
        <v>41</v>
      </c>
      <c r="D9" s="31">
        <v>4</v>
      </c>
      <c r="E9" s="1"/>
      <c r="F9" s="1"/>
    </row>
    <row r="10" spans="2:6" x14ac:dyDescent="0.2">
      <c r="B10" s="1"/>
      <c r="C10" s="40" t="s">
        <v>42</v>
      </c>
      <c r="D10" s="32">
        <v>6</v>
      </c>
      <c r="E10" s="1"/>
      <c r="F10" s="1"/>
    </row>
    <row r="11" spans="2:6" x14ac:dyDescent="0.2">
      <c r="B11" s="1"/>
      <c r="C11" s="1"/>
      <c r="D11" s="1"/>
      <c r="E11" s="32"/>
      <c r="F11" s="1"/>
    </row>
    <row r="12" spans="2:6" ht="18" x14ac:dyDescent="0.2">
      <c r="B12" s="33" t="s">
        <v>43</v>
      </c>
      <c r="C12" s="1"/>
      <c r="D12" s="1"/>
      <c r="E12" s="1"/>
      <c r="F12" s="34" t="s">
        <v>44</v>
      </c>
    </row>
    <row r="13" spans="2:6" x14ac:dyDescent="0.2">
      <c r="B13" s="35" t="s">
        <v>45</v>
      </c>
      <c r="C13" s="35" t="s">
        <v>46</v>
      </c>
      <c r="D13" s="35" t="s">
        <v>47</v>
      </c>
      <c r="E13" s="35" t="s">
        <v>48</v>
      </c>
      <c r="F13" s="35" t="s">
        <v>49</v>
      </c>
    </row>
    <row r="14" spans="2:6" x14ac:dyDescent="0.2">
      <c r="B14" s="32">
        <v>1</v>
      </c>
      <c r="C14" s="36">
        <v>5000</v>
      </c>
      <c r="D14" s="36">
        <v>5000</v>
      </c>
      <c r="E14" s="36">
        <v>20000</v>
      </c>
      <c r="F14" s="37">
        <v>0.2</v>
      </c>
    </row>
    <row r="15" spans="2:6" x14ac:dyDescent="0.2">
      <c r="B15" s="32">
        <v>2</v>
      </c>
      <c r="C15" s="36">
        <v>8000</v>
      </c>
      <c r="D15" s="36">
        <v>13000</v>
      </c>
      <c r="E15" s="36">
        <v>12000</v>
      </c>
      <c r="F15" s="37">
        <v>0.32</v>
      </c>
    </row>
    <row r="16" spans="2:6" x14ac:dyDescent="0.2">
      <c r="B16" s="32">
        <v>3</v>
      </c>
      <c r="C16" s="36">
        <v>4800</v>
      </c>
      <c r="D16" s="36">
        <v>17800</v>
      </c>
      <c r="E16" s="36">
        <v>7200</v>
      </c>
      <c r="F16" s="37">
        <v>0.192</v>
      </c>
    </row>
    <row r="17" spans="2:6" x14ac:dyDescent="0.2">
      <c r="B17" s="32">
        <v>4</v>
      </c>
      <c r="C17" s="36">
        <v>2880</v>
      </c>
      <c r="D17" s="36">
        <v>20680</v>
      </c>
      <c r="E17" s="36">
        <v>4320</v>
      </c>
      <c r="F17" s="37">
        <v>0.1152</v>
      </c>
    </row>
    <row r="18" spans="2:6" x14ac:dyDescent="0.2">
      <c r="B18" s="32">
        <v>5</v>
      </c>
      <c r="C18" s="36">
        <v>2880</v>
      </c>
      <c r="D18" s="36">
        <v>23560</v>
      </c>
      <c r="E18" s="36">
        <v>1440</v>
      </c>
      <c r="F18" s="37">
        <v>0.1152</v>
      </c>
    </row>
    <row r="19" spans="2:6" x14ac:dyDescent="0.2">
      <c r="B19" s="32">
        <v>6</v>
      </c>
      <c r="C19" s="36">
        <v>1440</v>
      </c>
      <c r="D19" s="36">
        <v>25000</v>
      </c>
      <c r="E19" s="32">
        <v>0</v>
      </c>
      <c r="F19" s="37">
        <v>5.7599999999999998E-2</v>
      </c>
    </row>
  </sheetData>
  <mergeCells count="2">
    <mergeCell ref="D3:F3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 -&gt;</vt:lpstr>
      <vt:lpstr>Analysis</vt:lpstr>
      <vt:lpstr>Inputs -&gt;</vt:lpstr>
      <vt:lpstr>Inputs</vt:lpstr>
      <vt:lpstr>Depreciation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Mike Dion</cp:lastModifiedBy>
  <cp:revision/>
  <dcterms:created xsi:type="dcterms:W3CDTF">2021-05-30T11:43:30Z</dcterms:created>
  <dcterms:modified xsi:type="dcterms:W3CDTF">2023-05-12T18:53:05Z</dcterms:modified>
  <cp:category/>
  <cp:contentStatus/>
</cp:coreProperties>
</file>